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8285" windowHeight="12990" activeTab="1"/>
  </bookViews>
  <sheets>
    <sheet name="Aikataulu" sheetId="1" r:id="rId1"/>
    <sheet name="NJ-13" sheetId="2" r:id="rId2"/>
    <sheet name="NJ-13 jatko" sheetId="3" r:id="rId3"/>
    <sheet name="NJ-15" sheetId="4" r:id="rId4"/>
    <sheet name="NJ-15 jatko" sheetId="5" r:id="rId5"/>
    <sheet name="NJ-17" sheetId="6" r:id="rId6"/>
    <sheet name="NJ-17 jatko" sheetId="7" r:id="rId7"/>
    <sheet name="MJ-13" sheetId="8" r:id="rId8"/>
    <sheet name="MJ-13 jatko" sheetId="9" r:id="rId9"/>
    <sheet name="MJ-15" sheetId="10" r:id="rId10"/>
    <sheet name="MJ-15 jatko" sheetId="11" r:id="rId11"/>
    <sheet name="MJ-17" sheetId="12" r:id="rId12"/>
    <sheet name="MJ-17 jatko" sheetId="13" r:id="rId13"/>
    <sheet name="NN-13" sheetId="14" r:id="rId14"/>
    <sheet name="NN-13 jatko" sheetId="15" r:id="rId15"/>
    <sheet name="NN-15" sheetId="16" r:id="rId16"/>
    <sheet name="NN-15 jatko" sheetId="17" r:id="rId17"/>
    <sheet name="NN-17" sheetId="18" r:id="rId18"/>
    <sheet name="MN-13" sheetId="19" r:id="rId19"/>
    <sheet name="MN-13 jatko" sheetId="20" r:id="rId20"/>
    <sheet name="MN-15" sheetId="21" r:id="rId21"/>
    <sheet name="MN-15 jatko" sheetId="22" r:id="rId22"/>
    <sheet name="MN-17" sheetId="23" r:id="rId23"/>
    <sheet name="MN-17 jatko" sheetId="24" r:id="rId24"/>
    <sheet name="NJ-13JO" sheetId="25" r:id="rId25"/>
    <sheet name="NJ-15JO" sheetId="26" r:id="rId26"/>
    <sheet name="MJ-13JO" sheetId="27" r:id="rId27"/>
    <sheet name="MJ-15JO" sheetId="28" r:id="rId28"/>
  </sheets>
  <definedNames/>
  <calcPr fullCalcOnLoad="1"/>
</workbook>
</file>

<file path=xl/sharedStrings.xml><?xml version="1.0" encoding="utf-8"?>
<sst xmlns="http://schemas.openxmlformats.org/spreadsheetml/2006/main" count="3272" uniqueCount="391">
  <si>
    <t>Luokka:</t>
  </si>
  <si>
    <t>NJ-13</t>
  </si>
  <si>
    <t>Lohko/Pool</t>
  </si>
  <si>
    <t>MBF</t>
  </si>
  <si>
    <t>Pöytä /Table</t>
  </si>
  <si>
    <t>Päivä /Date</t>
  </si>
  <si>
    <t>Klo / Time:</t>
  </si>
  <si>
    <t>Nimi / Name</t>
  </si>
  <si>
    <t>Seura / Club</t>
  </si>
  <si>
    <t>1</t>
  </si>
  <si>
    <t>2</t>
  </si>
  <si>
    <t>3</t>
  </si>
  <si>
    <t>4</t>
  </si>
  <si>
    <t>V</t>
  </si>
  <si>
    <t>T</t>
  </si>
  <si>
    <t>Eräsum</t>
  </si>
  <si>
    <t>Sija</t>
  </si>
  <si>
    <t>Spinni</t>
  </si>
  <si>
    <t>ParPi</t>
  </si>
  <si>
    <t>5</t>
  </si>
  <si>
    <t>PT Espoo</t>
  </si>
  <si>
    <t>NJ-15</t>
  </si>
  <si>
    <t>YNM</t>
  </si>
  <si>
    <t>NJ-17</t>
  </si>
  <si>
    <t>Por-83</t>
  </si>
  <si>
    <t>TuKa</t>
  </si>
  <si>
    <t>TuPy</t>
  </si>
  <si>
    <t>KuPTS</t>
  </si>
  <si>
    <t>KoKa</t>
  </si>
  <si>
    <t>MJ-13</t>
  </si>
  <si>
    <t>Wega</t>
  </si>
  <si>
    <t>MJ-15</t>
  </si>
  <si>
    <t>OPT-86</t>
  </si>
  <si>
    <t>GraPi</t>
  </si>
  <si>
    <t>KoKu</t>
  </si>
  <si>
    <t>Toni Pitkänen</t>
  </si>
  <si>
    <t>MJ-17</t>
  </si>
  <si>
    <t>LPTS</t>
  </si>
  <si>
    <t>Pihla Eriksson/Annika Lundström</t>
  </si>
  <si>
    <t>Sofie Eriksson/Carina Englund</t>
  </si>
  <si>
    <t>Marianna Saarialho/Kaarina Saarialho</t>
  </si>
  <si>
    <t>NN-13</t>
  </si>
  <si>
    <t>NN-15</t>
  </si>
  <si>
    <t>Paju Eriksson/Eerika Käppi</t>
  </si>
  <si>
    <t>Sofia Sinishin/Ida Ranta</t>
  </si>
  <si>
    <t>PT Espoo/YNM</t>
  </si>
  <si>
    <t>NN-17</t>
  </si>
  <si>
    <t>Pinja Eriksson/Paju Eriksson</t>
  </si>
  <si>
    <t>Eerika Käppi/Marianna Saarialho</t>
  </si>
  <si>
    <t>MN-13</t>
  </si>
  <si>
    <t>Taneli Rautalin/Eemil Salakari</t>
  </si>
  <si>
    <t>Arttu Pihkala/Lauri Jalkanen</t>
  </si>
  <si>
    <t>PT Espoo/KuPTS</t>
  </si>
  <si>
    <t>Juhani Miranda Laiho/Arvo Valkama</t>
  </si>
  <si>
    <t>Liam Wihuri Redmond/Gustav Söderholm</t>
  </si>
  <si>
    <t>Miro Seitz/Veeti Valasti</t>
  </si>
  <si>
    <t>Benjamin Brinaru/Erik Holmberg</t>
  </si>
  <si>
    <t>Seppo Miranda Laiho/Karliino Härmä</t>
  </si>
  <si>
    <t>Veikka Flemming/Alex Naumi</t>
  </si>
  <si>
    <t>Johan Nyberg/Tatu Pitkänen</t>
  </si>
  <si>
    <t>PT Espoo/Wega</t>
  </si>
  <si>
    <t>Rolands Jansons/Alex Fooladi</t>
  </si>
  <si>
    <t>Aleksi Tiljander/Shenran Wang</t>
  </si>
  <si>
    <t>Por-83/TuKa</t>
  </si>
  <si>
    <t>Pistesum</t>
  </si>
  <si>
    <t>ero</t>
  </si>
  <si>
    <t xml:space="preserve">Merkitse vain erien jäännöspisteet ( esim 11-7 = 7 tai 6-11 = -6 ).  Huom. miinus nolla ( '-0 ), käytä edessä yläpilkkua (tähtimerkin alla) </t>
  </si>
  <si>
    <t>tark</t>
  </si>
  <si>
    <t>Ottelut / Matches</t>
  </si>
  <si>
    <t>1.erä</t>
  </si>
  <si>
    <t>2.erä</t>
  </si>
  <si>
    <t>3.erä</t>
  </si>
  <si>
    <t>4.erä</t>
  </si>
  <si>
    <t>5.erä</t>
  </si>
  <si>
    <t>Erät</t>
  </si>
  <si>
    <t>1-3 / 2</t>
  </si>
  <si>
    <t>2-4 / 1</t>
  </si>
  <si>
    <t>1-4 / 3</t>
  </si>
  <si>
    <t>2-3 / 4</t>
  </si>
  <si>
    <t>1-2 / 3</t>
  </si>
  <si>
    <t>3-4 / 1</t>
  </si>
  <si>
    <t>Rolands Jansons/Benjamin Brinaru</t>
  </si>
  <si>
    <t>Lauri Jalkanen/Arttu Vartiainen</t>
  </si>
  <si>
    <t>Eero Valkama/Juuso Iso-Järvenpää</t>
  </si>
  <si>
    <t>Topi Ruotsalainen/Samu Leskinen</t>
  </si>
  <si>
    <t>Erik Holmberg/Alex Fooladi</t>
  </si>
  <si>
    <t>Severi Salminen/Akseli Pitkänen</t>
  </si>
  <si>
    <t>Peter Siket-Szasz/Rasmus Hellström</t>
  </si>
  <si>
    <t>MN-15</t>
  </si>
  <si>
    <t>Jan Nyberg/Mikhail Kantonistov</t>
  </si>
  <si>
    <t>Patrik Rissanen/Jimi Miettinen</t>
  </si>
  <si>
    <t>Toni Pitkänen/Anton Mäkinen</t>
  </si>
  <si>
    <t>Shenran Wang/Jesse Järvinen</t>
  </si>
  <si>
    <t>Aleksi Veini/Rasmus Hakonen</t>
  </si>
  <si>
    <t>Alex Naumi/Niko Pihajoki</t>
  </si>
  <si>
    <t>KoKa/TuPy</t>
  </si>
  <si>
    <t>MN-17</t>
  </si>
  <si>
    <t>Miikka O'Connor/Thomas Lundström</t>
  </si>
  <si>
    <t>Konsta Kähtävä/Markus Myllärinen</t>
  </si>
  <si>
    <t>Veikka Flemming/Aleksi Mustonen</t>
  </si>
  <si>
    <t>KoKa/LPTS</t>
  </si>
  <si>
    <t>MBF 1</t>
  </si>
  <si>
    <t>MBF 2</t>
  </si>
  <si>
    <t>NJ-13JO</t>
  </si>
  <si>
    <t>NJ-15JO</t>
  </si>
  <si>
    <t>MBF 3</t>
  </si>
  <si>
    <t>TuKa 1</t>
  </si>
  <si>
    <t>TuKa 2</t>
  </si>
  <si>
    <t>TuKa 3</t>
  </si>
  <si>
    <t>PT Espoo 1</t>
  </si>
  <si>
    <t>PT Espoo 2</t>
  </si>
  <si>
    <t>Severi Salminen/Aku Leppänen</t>
  </si>
  <si>
    <t>Ero</t>
  </si>
  <si>
    <t>1-5 / 3</t>
  </si>
  <si>
    <t>3-5 / 2</t>
  </si>
  <si>
    <t>1-4 / 5</t>
  </si>
  <si>
    <t>2-5 / 4</t>
  </si>
  <si>
    <t>4-5 / 1</t>
  </si>
  <si>
    <t>3-4 / 5</t>
  </si>
  <si>
    <t>TIP-70</t>
  </si>
  <si>
    <t>Alexandra Lotto/Ksenia Nerman</t>
  </si>
  <si>
    <t>Sofia Sinishin/Katrin Pelli</t>
  </si>
  <si>
    <t>PT Espoo/Spinni</t>
  </si>
  <si>
    <t>Jussi Mäkelä/Kimi Kivelä</t>
  </si>
  <si>
    <t>Jarkko Rautell/Lauri Weman</t>
  </si>
  <si>
    <t xml:space="preserve">TuKa </t>
  </si>
  <si>
    <t>Juniori SM 2013</t>
  </si>
  <si>
    <t>Flemming/Naumi</t>
  </si>
  <si>
    <t>Nyberg/Kantonistov</t>
  </si>
  <si>
    <t>Pitkänen/Mäkinen</t>
  </si>
  <si>
    <t>Rissanen/Miettinen</t>
  </si>
  <si>
    <t>O'Connor/Lundström</t>
  </si>
  <si>
    <t>Flemming/Mustonen</t>
  </si>
  <si>
    <t>Kähtävä/Myllärinen</t>
  </si>
  <si>
    <t>Kilpailun nimi</t>
  </si>
  <si>
    <t>Luokka</t>
  </si>
  <si>
    <t>Pvm</t>
  </si>
  <si>
    <t>Juniori SM</t>
  </si>
  <si>
    <t>NJ-13 jatko</t>
  </si>
  <si>
    <t>NJ-15 jatko</t>
  </si>
  <si>
    <t>NJ-17 jatko</t>
  </si>
  <si>
    <t>MJ-13 jatko</t>
  </si>
  <si>
    <t>MJ-15 jatko</t>
  </si>
  <si>
    <t>MJ-17 jatko</t>
  </si>
  <si>
    <t>NN-13 jatko</t>
  </si>
  <si>
    <t>NN-15 jatko</t>
  </si>
  <si>
    <t>MN-13 jatko</t>
  </si>
  <si>
    <t>MN-15 jatko</t>
  </si>
  <si>
    <t>MN-17 jatko</t>
  </si>
  <si>
    <t>MJ-13JO</t>
  </si>
  <si>
    <t>MJ-15JO</t>
  </si>
  <si>
    <t>Rtg</t>
  </si>
  <si>
    <t>Vana</t>
  </si>
  <si>
    <t>HarSpo</t>
  </si>
  <si>
    <t>Mart Luuk/Fernando Burdel</t>
  </si>
  <si>
    <t>1-3</t>
  </si>
  <si>
    <t>2-4</t>
  </si>
  <si>
    <t>1-4</t>
  </si>
  <si>
    <t>2-3</t>
  </si>
  <si>
    <t>1-2</t>
  </si>
  <si>
    <t>3-4</t>
  </si>
  <si>
    <t>MBF 1 - Spinni</t>
  </si>
  <si>
    <t>ParPi - MBF 2</t>
  </si>
  <si>
    <t>MBF 1 - MBF 2</t>
  </si>
  <si>
    <t>ParPi - Spinni</t>
  </si>
  <si>
    <t>MBF 1 - ParPi</t>
  </si>
  <si>
    <t>Spinni - MBF 2</t>
  </si>
  <si>
    <t>ParPi - MBF 3</t>
  </si>
  <si>
    <t>MBF 1 - MBF 3</t>
  </si>
  <si>
    <t>MBF 2 - MBF 3</t>
  </si>
  <si>
    <t>PT-75</t>
  </si>
  <si>
    <t>Roni Suoniemi/Malik Abudu</t>
  </si>
  <si>
    <t>9.3.2013</t>
  </si>
  <si>
    <t>9.3 klo 10:00</t>
  </si>
  <si>
    <t>15 &amp; 16</t>
  </si>
  <si>
    <t>17 &amp; 18</t>
  </si>
  <si>
    <t>19 &amp; 20</t>
  </si>
  <si>
    <t>21 &amp; 22</t>
  </si>
  <si>
    <t>23 &amp; 24</t>
  </si>
  <si>
    <t>9-10.3.2013</t>
  </si>
  <si>
    <t>9.3 klo 12:00</t>
  </si>
  <si>
    <t>9.3 klo 14:00</t>
  </si>
  <si>
    <t>10.3 klo 11:30</t>
  </si>
  <si>
    <t>5 &amp; 6</t>
  </si>
  <si>
    <t>9.3 klo 16:00</t>
  </si>
  <si>
    <t>9.3 klo 18:00</t>
  </si>
  <si>
    <t>10.3 klo 9:00</t>
  </si>
  <si>
    <t>9-12</t>
  </si>
  <si>
    <t>9 &amp; 10</t>
  </si>
  <si>
    <t>11 &amp; 12</t>
  </si>
  <si>
    <t>Pöytä 1</t>
  </si>
  <si>
    <t>Pöytä 2</t>
  </si>
  <si>
    <t>Pöytä 3</t>
  </si>
  <si>
    <t>Pöytä 13</t>
  </si>
  <si>
    <t>Pöytä 14</t>
  </si>
  <si>
    <t>Pöytä 15</t>
  </si>
  <si>
    <t>Pöytä 16</t>
  </si>
  <si>
    <t>Pöytä 4</t>
  </si>
  <si>
    <t>9.3 klo 19:00</t>
  </si>
  <si>
    <t>Pöytä 5</t>
  </si>
  <si>
    <t>Pöytä 6</t>
  </si>
  <si>
    <t>9.3 klo 19:30</t>
  </si>
  <si>
    <t>Pöytä 11</t>
  </si>
  <si>
    <t>Pöytä 12</t>
  </si>
  <si>
    <t>Pöytä 7</t>
  </si>
  <si>
    <t>Pöytä 8</t>
  </si>
  <si>
    <t>10.3 klo 12:30</t>
  </si>
  <si>
    <t>10.3 klo 13:30</t>
  </si>
  <si>
    <t>Pöytä 9</t>
  </si>
  <si>
    <t>Pöytä 10</t>
  </si>
  <si>
    <t>Pöytä 21</t>
  </si>
  <si>
    <t>Pöytä 22</t>
  </si>
  <si>
    <t>Pöytä 23</t>
  </si>
  <si>
    <t>Pöytä 24</t>
  </si>
  <si>
    <t>10.3 klo 10:00</t>
  </si>
  <si>
    <t>10.3 klo 11:00</t>
  </si>
  <si>
    <t>10.3.2013</t>
  </si>
  <si>
    <t>7 &amp; 8</t>
  </si>
  <si>
    <t>Consolation cup:</t>
  </si>
  <si>
    <t>9.3 klo 18:30</t>
  </si>
  <si>
    <t>10.3 klo 9:30</t>
  </si>
  <si>
    <t>10.3 klo 12:00</t>
  </si>
  <si>
    <t>Tuka 2</t>
  </si>
  <si>
    <t>6</t>
  </si>
  <si>
    <t>7</t>
  </si>
  <si>
    <t>8</t>
  </si>
  <si>
    <t>RN</t>
  </si>
  <si>
    <t>Nimi</t>
  </si>
  <si>
    <t>Seura</t>
  </si>
  <si>
    <t>Nyberg Johan</t>
  </si>
  <si>
    <t>Seitz Miro</t>
  </si>
  <si>
    <t>Valasti Veeti</t>
  </si>
  <si>
    <t>Pitkänen Tatu</t>
  </si>
  <si>
    <t>Lotto Max</t>
  </si>
  <si>
    <t>9</t>
  </si>
  <si>
    <t>10</t>
  </si>
  <si>
    <t>11</t>
  </si>
  <si>
    <t>12</t>
  </si>
  <si>
    <t>13</t>
  </si>
  <si>
    <t>14</t>
  </si>
  <si>
    <t>15</t>
  </si>
  <si>
    <t>16</t>
  </si>
  <si>
    <t>Eriksson Pihla</t>
  </si>
  <si>
    <t>Lundström Annika</t>
  </si>
  <si>
    <t>Eriksson Sofie</t>
  </si>
  <si>
    <t>Eriksson Paju</t>
  </si>
  <si>
    <t>Kirichenko Anna</t>
  </si>
  <si>
    <t>Rissanen Elli</t>
  </si>
  <si>
    <t>Vastavuo Viivi-Mari</t>
  </si>
  <si>
    <t>Eriksson Pinja</t>
  </si>
  <si>
    <t>Saarialho Marianna</t>
  </si>
  <si>
    <t>Englund Carina</t>
  </si>
  <si>
    <t>Saarialho Kaarina</t>
  </si>
  <si>
    <t>Ranta Ida</t>
  </si>
  <si>
    <t>Käppi Eerika</t>
  </si>
  <si>
    <t>Tiljander Aleksi</t>
  </si>
  <si>
    <t>Luuk Mart</t>
  </si>
  <si>
    <t>Valkama Arvo</t>
  </si>
  <si>
    <t>Moisseev Maximus</t>
  </si>
  <si>
    <t>Rautalin Taneli</t>
  </si>
  <si>
    <t>Collanus Paavo</t>
  </si>
  <si>
    <t>Suoniemi Roni</t>
  </si>
  <si>
    <t>Ruokolainen Vilho</t>
  </si>
  <si>
    <t>Salakari Eemil</t>
  </si>
  <si>
    <t>Jalkanen Lauri</t>
  </si>
  <si>
    <t>Iso-Järvenpää Juuso</t>
  </si>
  <si>
    <t>Larkin Stepan</t>
  </si>
  <si>
    <t>Brinaru Benjamin</t>
  </si>
  <si>
    <t>Vanto Otto</t>
  </si>
  <si>
    <t>Filuyshkin Danil</t>
  </si>
  <si>
    <t>Miranda Laiho Seppo</t>
  </si>
  <si>
    <t>Ojala Matias</t>
  </si>
  <si>
    <t>Pihkala Arttu</t>
  </si>
  <si>
    <t>Miranda Laiho Juhani</t>
  </si>
  <si>
    <t>Wihuri Redmond Liam</t>
  </si>
  <si>
    <t>Laaksonen Samu</t>
  </si>
  <si>
    <t>Holmberg Erik</t>
  </si>
  <si>
    <t>Porra Max</t>
  </si>
  <si>
    <t>Abudu Malik</t>
  </si>
  <si>
    <t>Härmä Karliino</t>
  </si>
  <si>
    <t>Söderholm Gustav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</si>
  <si>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</si>
  <si>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</si>
  <si>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</si>
  <si>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</si>
  <si>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</si>
  <si>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</si>
  <si>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</si>
  <si>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</si>
  <si>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</si>
  <si>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</si>
  <si>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</si>
  <si>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</si>
  <si>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</si>
  <si>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</si>
  <si>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</si>
  <si>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</si>
  <si>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Naumi Alex</t>
  </si>
  <si>
    <t>Wang Shenran</t>
  </si>
  <si>
    <t>Jansons Rolands</t>
  </si>
  <si>
    <t>Fooladi Alex</t>
  </si>
  <si>
    <t>Flemming Veikka</t>
  </si>
  <si>
    <t>Salminen Severi</t>
  </si>
  <si>
    <t>Kovanen Jarno</t>
  </si>
  <si>
    <t>Pitkänen Akseli</t>
  </si>
  <si>
    <t>Portfors Kai</t>
  </si>
  <si>
    <t>Mustonen Nicolas</t>
  </si>
  <si>
    <t>Leskinen Samu</t>
  </si>
  <si>
    <t>Valkama Eero</t>
  </si>
  <si>
    <t>Hellström Rasmus</t>
  </si>
  <si>
    <t>Siket-Szasz Peter</t>
  </si>
  <si>
    <t>Ruotsalainen Topi</t>
  </si>
  <si>
    <t>Mäkinen Mathias</t>
  </si>
  <si>
    <t>Järvinen Jesse</t>
  </si>
  <si>
    <t>Vartiainen Arttu</t>
  </si>
  <si>
    <t>Nyberg Jan</t>
  </si>
  <si>
    <t>Mäkinen Anton</t>
  </si>
  <si>
    <t>Rissanen Patrik</t>
  </si>
  <si>
    <t>Kantonistov Mikhail</t>
  </si>
  <si>
    <t>Miettinen Jimi</t>
  </si>
  <si>
    <t>Potiris Rafail</t>
  </si>
  <si>
    <t>Weman Lauri</t>
  </si>
  <si>
    <t>Pihajoki Niko</t>
  </si>
  <si>
    <t>Hakonen Rasmus</t>
  </si>
  <si>
    <t>Kivelä Kimi</t>
  </si>
  <si>
    <t>Veini Aleksi</t>
  </si>
  <si>
    <t>Pitkänen Toni</t>
  </si>
  <si>
    <t>Rautell Jarkko</t>
  </si>
  <si>
    <t>Kähtävä Konsta</t>
  </si>
  <si>
    <t>Leppänen Aku</t>
  </si>
  <si>
    <t>Burdel Fernando</t>
  </si>
  <si>
    <t>O'Connor Miikka</t>
  </si>
  <si>
    <t>Mustonen Aleksi</t>
  </si>
  <si>
    <t>Myllärinen Markus</t>
  </si>
  <si>
    <t>Mäkelä Jussi</t>
  </si>
  <si>
    <t>Lundström Thomas</t>
  </si>
  <si>
    <t>Alkupoolit:</t>
  </si>
  <si>
    <t>Jatkopelit:</t>
  </si>
  <si>
    <t>Consolation:</t>
  </si>
  <si>
    <t>Finaali:</t>
  </si>
  <si>
    <r>
      <rPr>
        <b/>
        <sz val="11"/>
        <color indexed="8"/>
        <rFont val="Calibri"/>
        <family val="2"/>
      </rPr>
      <t xml:space="preserve">9.3 </t>
    </r>
    <r>
      <rPr>
        <sz val="11"/>
        <color theme="1"/>
        <rFont val="Calibri"/>
        <family val="2"/>
      </rPr>
      <t>klo 10:00</t>
    </r>
  </si>
  <si>
    <t>klo 13:00</t>
  </si>
  <si>
    <t>klo 17:30</t>
  </si>
  <si>
    <r>
      <rPr>
        <b/>
        <sz val="11"/>
        <color indexed="8"/>
        <rFont val="Calibri"/>
        <family val="2"/>
      </rPr>
      <t xml:space="preserve">9.3 </t>
    </r>
    <r>
      <rPr>
        <sz val="11"/>
        <color theme="1"/>
        <rFont val="Calibri"/>
        <family val="2"/>
      </rPr>
      <t>klo 14:00</t>
    </r>
  </si>
  <si>
    <t>klo 18:00</t>
  </si>
  <si>
    <t>klo 18:30</t>
  </si>
  <si>
    <r>
      <rPr>
        <b/>
        <sz val="11"/>
        <color indexed="8"/>
        <rFont val="Calibri"/>
        <family val="2"/>
      </rPr>
      <t xml:space="preserve">10.3 </t>
    </r>
    <r>
      <rPr>
        <sz val="11"/>
        <color theme="1"/>
        <rFont val="Calibri"/>
        <family val="2"/>
      </rPr>
      <t>klo 11:00</t>
    </r>
  </si>
  <si>
    <r>
      <rPr>
        <b/>
        <sz val="11"/>
        <color indexed="8"/>
        <rFont val="Calibri"/>
        <family val="2"/>
      </rPr>
      <t xml:space="preserve">9.3 </t>
    </r>
    <r>
      <rPr>
        <sz val="11"/>
        <color theme="1"/>
        <rFont val="Calibri"/>
        <family val="2"/>
      </rPr>
      <t>klo 16:30</t>
    </r>
  </si>
  <si>
    <t>klo 19:00</t>
  </si>
  <si>
    <r>
      <rPr>
        <b/>
        <sz val="11"/>
        <color indexed="8"/>
        <rFont val="Calibri"/>
        <family val="2"/>
      </rPr>
      <t xml:space="preserve">10.3 </t>
    </r>
    <r>
      <rPr>
        <sz val="11"/>
        <color theme="1"/>
        <rFont val="Calibri"/>
        <family val="2"/>
      </rPr>
      <t>klo 13:30</t>
    </r>
  </si>
  <si>
    <t>klo 14:30</t>
  </si>
  <si>
    <t>klo 15:00</t>
  </si>
  <si>
    <t>klo 16:00</t>
  </si>
  <si>
    <r>
      <rPr>
        <b/>
        <sz val="11"/>
        <color indexed="8"/>
        <rFont val="Calibri"/>
        <family val="2"/>
      </rPr>
      <t xml:space="preserve">9.3 </t>
    </r>
    <r>
      <rPr>
        <sz val="11"/>
        <color theme="1"/>
        <rFont val="Calibri"/>
        <family val="2"/>
      </rPr>
      <t>klo 17:30</t>
    </r>
  </si>
  <si>
    <r>
      <rPr>
        <b/>
        <sz val="11"/>
        <color indexed="8"/>
        <rFont val="Calibri"/>
        <family val="2"/>
      </rPr>
      <t xml:space="preserve">10.3 </t>
    </r>
    <r>
      <rPr>
        <sz val="11"/>
        <color theme="1"/>
        <rFont val="Calibri"/>
        <family val="2"/>
      </rPr>
      <t>klo 12:00</t>
    </r>
  </si>
  <si>
    <t>-</t>
  </si>
  <si>
    <t>klo 14:00</t>
  </si>
  <si>
    <r>
      <rPr>
        <b/>
        <sz val="11"/>
        <color indexed="8"/>
        <rFont val="Calibri"/>
        <family val="2"/>
      </rPr>
      <t xml:space="preserve">10.3 </t>
    </r>
    <r>
      <rPr>
        <sz val="11"/>
        <color theme="1"/>
        <rFont val="Calibri"/>
        <family val="2"/>
      </rPr>
      <t>klo 9:00</t>
    </r>
  </si>
  <si>
    <t>klo 12:30</t>
  </si>
  <si>
    <r>
      <rPr>
        <b/>
        <sz val="11"/>
        <color indexed="8"/>
        <rFont val="Calibri"/>
        <family val="2"/>
      </rPr>
      <t xml:space="preserve">9.3 </t>
    </r>
    <r>
      <rPr>
        <sz val="11"/>
        <color theme="1"/>
        <rFont val="Calibri"/>
        <family val="2"/>
      </rPr>
      <t>klo 15:30</t>
    </r>
  </si>
  <si>
    <r>
      <rPr>
        <b/>
        <sz val="11"/>
        <color indexed="8"/>
        <rFont val="Calibri"/>
        <family val="2"/>
      </rPr>
      <t xml:space="preserve">10.3 </t>
    </r>
    <r>
      <rPr>
        <sz val="11"/>
        <color theme="1"/>
        <rFont val="Calibri"/>
        <family val="2"/>
      </rPr>
      <t>klo 9:30</t>
    </r>
  </si>
  <si>
    <t>klo 15:30</t>
  </si>
  <si>
    <t>klo 13:30</t>
  </si>
  <si>
    <t>klo 12:00</t>
  </si>
  <si>
    <r>
      <rPr>
        <b/>
        <sz val="11"/>
        <color indexed="8"/>
        <rFont val="Calibri"/>
        <family val="2"/>
      </rPr>
      <t xml:space="preserve">9.3 </t>
    </r>
    <r>
      <rPr>
        <sz val="11"/>
        <color theme="1"/>
        <rFont val="Calibri"/>
        <family val="2"/>
      </rPr>
      <t>klo 12:30</t>
    </r>
  </si>
  <si>
    <t>klo 19:30</t>
  </si>
  <si>
    <r>
      <rPr>
        <b/>
        <sz val="11"/>
        <color indexed="8"/>
        <rFont val="Calibri"/>
        <family val="2"/>
      </rPr>
      <t xml:space="preserve">10.3 </t>
    </r>
    <r>
      <rPr>
        <sz val="11"/>
        <color theme="1"/>
        <rFont val="Calibri"/>
        <family val="2"/>
      </rPr>
      <t>klo 11:30</t>
    </r>
  </si>
  <si>
    <t>MJ-13 jo</t>
  </si>
  <si>
    <t>MJ-15 jo</t>
  </si>
  <si>
    <t>NJ-13 jo</t>
  </si>
  <si>
    <t>NJ-15 jo</t>
  </si>
  <si>
    <r>
      <t xml:space="preserve">Joukkuejohtajat pyydetään arvontoja varten tuomaripöydän luo                          </t>
    </r>
    <r>
      <rPr>
        <b/>
        <u val="single"/>
        <sz val="11"/>
        <color indexed="56"/>
        <rFont val="Calibri"/>
        <family val="2"/>
      </rPr>
      <t>30 minuuttia ennen</t>
    </r>
    <r>
      <rPr>
        <b/>
        <sz val="11"/>
        <color indexed="56"/>
        <rFont val="Calibri"/>
        <family val="2"/>
      </rPr>
      <t xml:space="preserve"> joukkueottelun alkua.</t>
    </r>
  </si>
  <si>
    <t>Arvonta muutettu kilpailuvaliokunnan pyynnöstä.</t>
  </si>
  <si>
    <t>I</t>
  </si>
  <si>
    <t>II</t>
  </si>
  <si>
    <t>III</t>
  </si>
  <si>
    <t>Check</t>
  </si>
  <si>
    <t>Voit.</t>
  </si>
  <si>
    <t>Tapp.</t>
  </si>
  <si>
    <t>V Erä</t>
  </si>
  <si>
    <t>T Erä</t>
  </si>
  <si>
    <t>V piste</t>
  </si>
  <si>
    <t>T piste</t>
  </si>
  <si>
    <t>Eräsuhde</t>
  </si>
  <si>
    <t>Pistesuhde</t>
  </si>
  <si>
    <t>Arvonta muutettu ykkössijoitetun parin poisjäännin vuoksi.</t>
  </si>
  <si>
    <t>Nerman Ksenia</t>
  </si>
  <si>
    <t>Pelli Katrin</t>
  </si>
  <si>
    <t>Lotto Alexandra</t>
  </si>
  <si>
    <t>Sinishin Sofia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</si>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</sst>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)"/>
    <numFmt numFmtId="165" formatCode="d\.m\.yyyy"/>
    <numFmt numFmtId="166" formatCode="dd\.mm\.yyyy"/>
    <numFmt numFmtId="167" formatCode="_ * #,##0_ ;_ * \-#,##0_ ;_ * &quot;-&quot;_ ;_ @_ "/>
    <numFmt numFmtId="168" formatCode="_ &quot;$U&quot;\ * #,##0_ ;_ &quot;$U&quot;\ * \-#,##0_ ;_ &quot;$U&quot;\ * &quot;-&quot;_ ;_ @_ "/>
    <numFmt numFmtId="169" formatCode="_ * #,##0.00_ ;_ * \-#,##0.00_ ;_ * &quot;-&quot;??_ ;_ @_ "/>
    <numFmt numFmtId="170" formatCode="_ &quot;$U&quot;\ * #,##0.00_ ;_ &quot;$U&quot;\ * \-#,##0.00_ ;_ &quot;$U&quot;\ * &quot;-&quot;??_ ;_ @_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SWISS"/>
      <family val="0"/>
    </font>
    <font>
      <b/>
      <sz val="12"/>
      <name val="SWISS"/>
      <family val="0"/>
    </font>
    <font>
      <sz val="12"/>
      <color indexed="8"/>
      <name val="SWISS"/>
      <family val="0"/>
    </font>
    <font>
      <b/>
      <sz val="11"/>
      <color indexed="8"/>
      <name val="SWISS"/>
      <family val="0"/>
    </font>
    <font>
      <sz val="11"/>
      <name val="Arial"/>
      <family val="2"/>
    </font>
    <font>
      <sz val="12"/>
      <name val="SWISS"/>
      <family val="0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8"/>
      <name val="SWISS"/>
      <family val="0"/>
    </font>
    <font>
      <sz val="10"/>
      <name val="SWISS"/>
      <family val="0"/>
    </font>
    <font>
      <b/>
      <sz val="11"/>
      <name val="Arial"/>
      <family val="2"/>
    </font>
    <font>
      <sz val="11"/>
      <name val="SWISS"/>
      <family val="0"/>
    </font>
    <font>
      <sz val="10"/>
      <color indexed="8"/>
      <name val="SWISS"/>
      <family val="0"/>
    </font>
    <font>
      <sz val="8"/>
      <color indexed="8"/>
      <name val="SWISS"/>
      <family val="0"/>
    </font>
    <font>
      <sz val="9"/>
      <color indexed="8"/>
      <name val="SWISS"/>
      <family val="0"/>
    </font>
    <font>
      <b/>
      <sz val="9"/>
      <color indexed="8"/>
      <name val="SWISS"/>
      <family val="0"/>
    </font>
    <font>
      <b/>
      <sz val="9"/>
      <name val="SWISS"/>
      <family val="0"/>
    </font>
    <font>
      <sz val="8"/>
      <name val="Arial"/>
      <family val="2"/>
    </font>
    <font>
      <i/>
      <sz val="8"/>
      <color indexed="8"/>
      <name val="SWISS"/>
      <family val="0"/>
    </font>
    <font>
      <sz val="12"/>
      <name val="Arial"/>
      <family val="2"/>
    </font>
    <font>
      <sz val="11"/>
      <color indexed="8"/>
      <name val="SWISS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0"/>
      <color indexed="8"/>
      <name val="SWISS"/>
      <family val="0"/>
    </font>
    <font>
      <sz val="9"/>
      <name val="SWISS"/>
      <family val="0"/>
    </font>
    <font>
      <b/>
      <sz val="10"/>
      <name val="Arial"/>
      <family val="2"/>
    </font>
    <font>
      <b/>
      <u val="single"/>
      <sz val="11"/>
      <color indexed="56"/>
      <name val="Calibri"/>
      <family val="2"/>
    </font>
    <font>
      <b/>
      <sz val="11"/>
      <color indexed="8"/>
      <name val="Times New Roman"/>
      <family val="1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i/>
      <sz val="11"/>
      <color theme="1"/>
      <name val="Calibri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lightDown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>
        <color indexed="8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  <border>
      <left style="double">
        <color indexed="8"/>
      </left>
      <right style="thin">
        <color indexed="8"/>
      </right>
      <top style="double"/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/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/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dashed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dashed">
        <color indexed="8"/>
      </right>
      <top style="thin">
        <color indexed="8"/>
      </top>
      <bottom style="double"/>
    </border>
    <border>
      <left>
        <color indexed="63"/>
      </left>
      <right style="dashed">
        <color indexed="8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dashed"/>
      <top style="thin"/>
      <bottom style="thin"/>
    </border>
    <border>
      <left>
        <color indexed="63"/>
      </left>
      <right style="dashed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medium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medium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dotted">
        <color indexed="8"/>
      </right>
      <top style="thin"/>
      <bottom style="thin">
        <color indexed="8"/>
      </bottom>
    </border>
    <border>
      <left style="dotted">
        <color indexed="8"/>
      </left>
      <right>
        <color indexed="63"/>
      </right>
      <top style="thin"/>
      <bottom style="thin">
        <color indexed="8"/>
      </bottom>
    </border>
    <border>
      <left style="thin"/>
      <right style="double"/>
      <top style="thin">
        <color indexed="8"/>
      </top>
      <bottom style="thin"/>
    </border>
    <border>
      <left style="thin"/>
      <right style="dotted">
        <color indexed="8"/>
      </right>
      <top style="thin">
        <color indexed="8"/>
      </top>
      <bottom style="thin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double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/>
      <right style="dotted">
        <color indexed="8"/>
      </right>
      <top style="thin">
        <color indexed="8"/>
      </top>
      <bottom style="double">
        <color indexed="8"/>
      </bottom>
    </border>
    <border>
      <left style="dotted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ashed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double">
        <color indexed="8"/>
      </left>
      <right style="thin"/>
      <top style="thin">
        <color indexed="8"/>
      </top>
      <bottom>
        <color indexed="63"/>
      </bottom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 style="double">
        <color indexed="8"/>
      </left>
      <right style="thin"/>
      <top>
        <color indexed="63"/>
      </top>
      <bottom style="double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thin">
        <color indexed="8"/>
      </bottom>
    </border>
    <border>
      <left>
        <color indexed="63"/>
      </left>
      <right style="double"/>
      <top style="thin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/>
      <top style="double"/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/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4" borderId="0" applyNumberFormat="0" applyBorder="0" applyAlignment="0" applyProtection="0"/>
    <xf numFmtId="0" fontId="39" fillId="25" borderId="0" applyNumberFormat="0" applyBorder="0" applyAlignment="0" applyProtection="0"/>
    <xf numFmtId="0" fontId="48" fillId="26" borderId="0" applyNumberFormat="0" applyBorder="0" applyAlignment="0" applyProtection="0"/>
    <xf numFmtId="0" fontId="39" fillId="17" borderId="0" applyNumberFormat="0" applyBorder="0" applyAlignment="0" applyProtection="0"/>
    <xf numFmtId="0" fontId="48" fillId="27" borderId="0" applyNumberFormat="0" applyBorder="0" applyAlignment="0" applyProtection="0"/>
    <xf numFmtId="0" fontId="39" fillId="19" borderId="0" applyNumberFormat="0" applyBorder="0" applyAlignment="0" applyProtection="0"/>
    <xf numFmtId="0" fontId="48" fillId="28" borderId="0" applyNumberFormat="0" applyBorder="0" applyAlignment="0" applyProtection="0"/>
    <xf numFmtId="0" fontId="39" fillId="29" borderId="0" applyNumberFormat="0" applyBorder="0" applyAlignment="0" applyProtection="0"/>
    <xf numFmtId="0" fontId="48" fillId="30" borderId="0" applyNumberFormat="0" applyBorder="0" applyAlignment="0" applyProtection="0"/>
    <xf numFmtId="0" fontId="39" fillId="31" borderId="0" applyNumberFormat="0" applyBorder="0" applyAlignment="0" applyProtection="0"/>
    <xf numFmtId="0" fontId="48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39" fillId="35" borderId="0" applyNumberFormat="0" applyBorder="0" applyAlignment="0" applyProtection="0"/>
    <xf numFmtId="0" fontId="48" fillId="36" borderId="0" applyNumberFormat="0" applyBorder="0" applyAlignment="0" applyProtection="0"/>
    <xf numFmtId="0" fontId="39" fillId="37" borderId="0" applyNumberFormat="0" applyBorder="0" applyAlignment="0" applyProtection="0"/>
    <xf numFmtId="0" fontId="48" fillId="38" borderId="0" applyNumberFormat="0" applyBorder="0" applyAlignment="0" applyProtection="0"/>
    <xf numFmtId="0" fontId="39" fillId="39" borderId="0" applyNumberFormat="0" applyBorder="0" applyAlignment="0" applyProtection="0"/>
    <xf numFmtId="0" fontId="48" fillId="40" borderId="0" applyNumberFormat="0" applyBorder="0" applyAlignment="0" applyProtection="0"/>
    <xf numFmtId="0" fontId="39" fillId="29" borderId="0" applyNumberFormat="0" applyBorder="0" applyAlignment="0" applyProtection="0"/>
    <xf numFmtId="0" fontId="48" fillId="41" borderId="0" applyNumberFormat="0" applyBorder="0" applyAlignment="0" applyProtection="0"/>
    <xf numFmtId="0" fontId="39" fillId="31" borderId="0" applyNumberFormat="0" applyBorder="0" applyAlignment="0" applyProtection="0"/>
    <xf numFmtId="0" fontId="48" fillId="42" borderId="0" applyNumberFormat="0" applyBorder="0" applyAlignment="0" applyProtection="0"/>
    <xf numFmtId="0" fontId="39" fillId="43" borderId="0" applyNumberFormat="0" applyBorder="0" applyAlignment="0" applyProtection="0"/>
    <xf numFmtId="0" fontId="49" fillId="44" borderId="0" applyNumberFormat="0" applyBorder="0" applyAlignment="0" applyProtection="0"/>
    <xf numFmtId="0" fontId="29" fillId="5" borderId="0" applyNumberFormat="0" applyBorder="0" applyAlignment="0" applyProtection="0"/>
    <xf numFmtId="0" fontId="50" fillId="45" borderId="1" applyNumberFormat="0" applyAlignment="0" applyProtection="0"/>
    <xf numFmtId="0" fontId="33" fillId="46" borderId="2" applyNumberFormat="0" applyAlignment="0" applyProtection="0"/>
    <xf numFmtId="0" fontId="51" fillId="47" borderId="3" applyNumberFormat="0" applyAlignment="0" applyProtection="0"/>
    <xf numFmtId="0" fontId="35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28" fillId="7" borderId="0" applyNumberFormat="0" applyBorder="0" applyAlignment="0" applyProtection="0"/>
    <xf numFmtId="0" fontId="54" fillId="0" borderId="5" applyNumberFormat="0" applyFill="0" applyAlignment="0" applyProtection="0"/>
    <xf numFmtId="0" fontId="25" fillId="0" borderId="6" applyNumberFormat="0" applyFill="0" applyAlignment="0" applyProtection="0"/>
    <xf numFmtId="0" fontId="55" fillId="0" borderId="7" applyNumberFormat="0" applyFill="0" applyAlignment="0" applyProtection="0"/>
    <xf numFmtId="0" fontId="26" fillId="0" borderId="8" applyNumberFormat="0" applyFill="0" applyAlignment="0" applyProtection="0"/>
    <xf numFmtId="0" fontId="56" fillId="0" borderId="9" applyNumberFormat="0" applyFill="0" applyAlignment="0" applyProtection="0"/>
    <xf numFmtId="0" fontId="27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7" fillId="50" borderId="1" applyNumberFormat="0" applyAlignment="0" applyProtection="0"/>
    <xf numFmtId="0" fontId="31" fillId="13" borderId="2" applyNumberFormat="0" applyAlignment="0" applyProtection="0"/>
    <xf numFmtId="0" fontId="58" fillId="0" borderId="11" applyNumberFormat="0" applyFill="0" applyAlignment="0" applyProtection="0"/>
    <xf numFmtId="0" fontId="34" fillId="0" borderId="12" applyNumberFormat="0" applyFill="0" applyAlignment="0" applyProtection="0"/>
    <xf numFmtId="0" fontId="59" fillId="51" borderId="0" applyNumberFormat="0" applyBorder="0" applyAlignment="0" applyProtection="0"/>
    <xf numFmtId="0" fontId="30" fillId="52" borderId="0" applyNumberFormat="0" applyBorder="0" applyAlignment="0" applyProtection="0"/>
    <xf numFmtId="164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3" borderId="13" applyNumberFormat="0" applyFont="0" applyAlignment="0" applyProtection="0"/>
    <xf numFmtId="0" fontId="8" fillId="54" borderId="14" applyNumberFormat="0" applyAlignment="0" applyProtection="0"/>
    <xf numFmtId="0" fontId="60" fillId="45" borderId="15" applyNumberFormat="0" applyAlignment="0" applyProtection="0"/>
    <xf numFmtId="0" fontId="32" fillId="46" borderId="16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2" fillId="0" borderId="17" applyNumberFormat="0" applyFill="0" applyAlignment="0" applyProtection="0"/>
    <xf numFmtId="0" fontId="38" fillId="0" borderId="18" applyNumberFormat="0" applyFill="0" applyAlignment="0" applyProtection="0"/>
    <xf numFmtId="0" fontId="63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407">
    <xf numFmtId="0" fontId="0" fillId="0" borderId="0" xfId="0" applyFont="1" applyAlignment="1">
      <alignment/>
    </xf>
    <xf numFmtId="0" fontId="2" fillId="0" borderId="19" xfId="0" applyFont="1" applyBorder="1" applyAlignment="1" applyProtection="1">
      <alignment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right"/>
      <protection locked="0"/>
    </xf>
    <xf numFmtId="164" fontId="13" fillId="0" borderId="25" xfId="91" applyFont="1" applyFill="1" applyBorder="1" applyAlignment="1">
      <alignment horizontal="left"/>
      <protection/>
    </xf>
    <xf numFmtId="0" fontId="0" fillId="0" borderId="24" xfId="0" applyBorder="1" applyAlignment="1">
      <alignment/>
    </xf>
    <xf numFmtId="164" fontId="4" fillId="0" borderId="26" xfId="91" applyFont="1" applyBorder="1" applyAlignment="1" applyProtection="1">
      <alignment horizontal="center"/>
      <protection/>
    </xf>
    <xf numFmtId="164" fontId="14" fillId="0" borderId="27" xfId="91" applyFont="1" applyBorder="1" applyAlignment="1" applyProtection="1">
      <alignment horizontal="left" indent="1"/>
      <protection/>
    </xf>
    <xf numFmtId="164" fontId="14" fillId="0" borderId="28" xfId="91" applyFont="1" applyBorder="1" applyAlignment="1" applyProtection="1">
      <alignment/>
      <protection locked="0"/>
    </xf>
    <xf numFmtId="164" fontId="14" fillId="0" borderId="29" xfId="91" applyFont="1" applyBorder="1" applyAlignment="1" applyProtection="1">
      <alignment horizontal="center"/>
      <protection/>
    </xf>
    <xf numFmtId="164" fontId="14" fillId="0" borderId="30" xfId="91" applyFont="1" applyBorder="1" applyAlignment="1" applyProtection="1">
      <alignment horizontal="center"/>
      <protection/>
    </xf>
    <xf numFmtId="164" fontId="15" fillId="0" borderId="31" xfId="91" applyFont="1" applyBorder="1" applyAlignment="1" applyProtection="1">
      <alignment horizontal="left"/>
      <protection/>
    </xf>
    <xf numFmtId="164" fontId="14" fillId="0" borderId="31" xfId="91" applyFont="1" applyBorder="1" applyAlignment="1" applyProtection="1">
      <alignment horizontal="center"/>
      <protection/>
    </xf>
    <xf numFmtId="164" fontId="15" fillId="0" borderId="32" xfId="91" applyFont="1" applyBorder="1" applyAlignment="1" applyProtection="1">
      <alignment horizontal="center"/>
      <protection/>
    </xf>
    <xf numFmtId="164" fontId="14" fillId="55" borderId="33" xfId="91" applyFont="1" applyFill="1" applyBorder="1" applyAlignment="1" applyProtection="1">
      <alignment horizontal="left" indent="1"/>
      <protection locked="0"/>
    </xf>
    <xf numFmtId="164" fontId="14" fillId="55" borderId="34" xfId="91" applyFont="1" applyFill="1" applyBorder="1" applyAlignment="1" applyProtection="1">
      <alignment horizontal="left"/>
      <protection locked="0"/>
    </xf>
    <xf numFmtId="164" fontId="16" fillId="56" borderId="35" xfId="91" applyFont="1" applyFill="1" applyBorder="1" applyAlignment="1" applyProtection="1">
      <alignment horizontal="center"/>
      <protection/>
    </xf>
    <xf numFmtId="164" fontId="16" fillId="56" borderId="34" xfId="91" applyFont="1" applyFill="1" applyBorder="1" applyAlignment="1" applyProtection="1">
      <alignment horizontal="center"/>
      <protection/>
    </xf>
    <xf numFmtId="164" fontId="16" fillId="0" borderId="35" xfId="91" applyFont="1" applyBorder="1" applyProtection="1">
      <alignment/>
      <protection/>
    </xf>
    <xf numFmtId="164" fontId="16" fillId="0" borderId="34" xfId="91" applyFont="1" applyBorder="1" applyProtection="1">
      <alignment/>
      <protection/>
    </xf>
    <xf numFmtId="164" fontId="17" fillId="0" borderId="36" xfId="91" applyFont="1" applyBorder="1" applyAlignment="1" applyProtection="1">
      <alignment horizontal="center"/>
      <protection/>
    </xf>
    <xf numFmtId="164" fontId="17" fillId="0" borderId="37" xfId="91" applyFont="1" applyBorder="1" applyAlignment="1" applyProtection="1">
      <alignment horizontal="center"/>
      <protection/>
    </xf>
    <xf numFmtId="164" fontId="16" fillId="0" borderId="38" xfId="91" applyFont="1" applyBorder="1" applyAlignment="1" applyProtection="1">
      <alignment horizontal="right"/>
      <protection/>
    </xf>
    <xf numFmtId="164" fontId="16" fillId="0" borderId="39" xfId="91" applyFont="1" applyBorder="1" applyAlignment="1" applyProtection="1">
      <alignment horizontal="center"/>
      <protection/>
    </xf>
    <xf numFmtId="164" fontId="15" fillId="0" borderId="40" xfId="91" applyFont="1" applyBorder="1" applyAlignment="1" applyProtection="1">
      <alignment horizontal="center"/>
      <protection/>
    </xf>
    <xf numFmtId="164" fontId="14" fillId="55" borderId="41" xfId="91" applyFont="1" applyFill="1" applyBorder="1" applyAlignment="1" applyProtection="1">
      <alignment horizontal="left"/>
      <protection locked="0"/>
    </xf>
    <xf numFmtId="164" fontId="16" fillId="0" borderId="42" xfId="91" applyFont="1" applyBorder="1" applyProtection="1">
      <alignment/>
      <protection/>
    </xf>
    <xf numFmtId="164" fontId="16" fillId="0" borderId="41" xfId="91" applyFont="1" applyBorder="1" applyProtection="1">
      <alignment/>
      <protection/>
    </xf>
    <xf numFmtId="164" fontId="16" fillId="56" borderId="42" xfId="91" applyFont="1" applyFill="1" applyBorder="1" applyAlignment="1" applyProtection="1">
      <alignment horizontal="center"/>
      <protection/>
    </xf>
    <xf numFmtId="164" fontId="16" fillId="56" borderId="41" xfId="91" applyFont="1" applyFill="1" applyBorder="1" applyAlignment="1" applyProtection="1">
      <alignment horizontal="center"/>
      <protection/>
    </xf>
    <xf numFmtId="164" fontId="15" fillId="0" borderId="43" xfId="91" applyFont="1" applyBorder="1" applyAlignment="1" applyProtection="1">
      <alignment horizontal="center"/>
      <protection/>
    </xf>
    <xf numFmtId="164" fontId="14" fillId="55" borderId="44" xfId="91" applyFont="1" applyFill="1" applyBorder="1" applyAlignment="1" applyProtection="1">
      <alignment horizontal="left" indent="1"/>
      <protection locked="0"/>
    </xf>
    <xf numFmtId="164" fontId="14" fillId="55" borderId="45" xfId="91" applyFont="1" applyFill="1" applyBorder="1" applyAlignment="1" applyProtection="1">
      <alignment horizontal="left"/>
      <protection locked="0"/>
    </xf>
    <xf numFmtId="164" fontId="16" fillId="0" borderId="46" xfId="91" applyFont="1" applyBorder="1" applyProtection="1">
      <alignment/>
      <protection/>
    </xf>
    <xf numFmtId="164" fontId="16" fillId="0" borderId="45" xfId="91" applyFont="1" applyBorder="1" applyProtection="1">
      <alignment/>
      <protection/>
    </xf>
    <xf numFmtId="164" fontId="16" fillId="56" borderId="46" xfId="91" applyFont="1" applyFill="1" applyBorder="1" applyAlignment="1" applyProtection="1">
      <alignment horizontal="center"/>
      <protection/>
    </xf>
    <xf numFmtId="164" fontId="16" fillId="56" borderId="45" xfId="91" applyFont="1" applyFill="1" applyBorder="1" applyAlignment="1" applyProtection="1">
      <alignment horizontal="center"/>
      <protection/>
    </xf>
    <xf numFmtId="164" fontId="17" fillId="0" borderId="47" xfId="91" applyFont="1" applyBorder="1" applyAlignment="1" applyProtection="1">
      <alignment horizontal="center"/>
      <protection/>
    </xf>
    <xf numFmtId="164" fontId="17" fillId="0" borderId="48" xfId="91" applyFont="1" applyBorder="1" applyAlignment="1" applyProtection="1">
      <alignment horizontal="center"/>
      <protection/>
    </xf>
    <xf numFmtId="164" fontId="16" fillId="0" borderId="49" xfId="91" applyFont="1" applyBorder="1" applyAlignment="1" applyProtection="1">
      <alignment horizontal="right"/>
      <protection/>
    </xf>
    <xf numFmtId="164" fontId="16" fillId="0" borderId="50" xfId="9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4" fillId="0" borderId="26" xfId="0" applyFont="1" applyBorder="1" applyAlignment="1" applyProtection="1">
      <alignment horizontal="center"/>
      <protection/>
    </xf>
    <xf numFmtId="0" fontId="14" fillId="0" borderId="29" xfId="0" applyFont="1" applyBorder="1" applyAlignment="1" applyProtection="1">
      <alignment horizontal="center"/>
      <protection/>
    </xf>
    <xf numFmtId="0" fontId="14" fillId="0" borderId="30" xfId="0" applyFont="1" applyBorder="1" applyAlignment="1" applyProtection="1">
      <alignment horizontal="center"/>
      <protection/>
    </xf>
    <xf numFmtId="0" fontId="15" fillId="0" borderId="32" xfId="0" applyFont="1" applyBorder="1" applyAlignment="1" applyProtection="1">
      <alignment horizontal="center"/>
      <protection/>
    </xf>
    <xf numFmtId="0" fontId="8" fillId="55" borderId="37" xfId="0" applyFont="1" applyFill="1" applyBorder="1" applyAlignment="1">
      <alignment horizontal="left" indent="1"/>
    </xf>
    <xf numFmtId="0" fontId="8" fillId="55" borderId="34" xfId="0" applyFont="1" applyFill="1" applyBorder="1" applyAlignment="1">
      <alignment/>
    </xf>
    <xf numFmtId="0" fontId="16" fillId="56" borderId="35" xfId="0" applyFont="1" applyFill="1" applyBorder="1" applyAlignment="1" applyProtection="1">
      <alignment horizontal="center"/>
      <protection/>
    </xf>
    <xf numFmtId="0" fontId="16" fillId="56" borderId="34" xfId="0" applyFont="1" applyFill="1" applyBorder="1" applyAlignment="1" applyProtection="1">
      <alignment horizontal="center"/>
      <protection/>
    </xf>
    <xf numFmtId="0" fontId="16" fillId="0" borderId="35" xfId="0" applyFont="1" applyBorder="1" applyAlignment="1" applyProtection="1">
      <alignment horizontal="center"/>
      <protection/>
    </xf>
    <xf numFmtId="164" fontId="16" fillId="0" borderId="34" xfId="0" applyNumberFormat="1" applyFont="1" applyBorder="1" applyAlignment="1" applyProtection="1">
      <alignment horizontal="center"/>
      <protection/>
    </xf>
    <xf numFmtId="0" fontId="16" fillId="0" borderId="51" xfId="0" applyFont="1" applyBorder="1" applyAlignment="1" applyProtection="1">
      <alignment horizontal="center"/>
      <protection/>
    </xf>
    <xf numFmtId="0" fontId="16" fillId="0" borderId="34" xfId="0" applyFont="1" applyBorder="1" applyAlignment="1" applyProtection="1">
      <alignment horizontal="center"/>
      <protection/>
    </xf>
    <xf numFmtId="0" fontId="15" fillId="0" borderId="40" xfId="0" applyFont="1" applyBorder="1" applyAlignment="1" applyProtection="1">
      <alignment horizontal="center"/>
      <protection/>
    </xf>
    <xf numFmtId="164" fontId="16" fillId="0" borderId="35" xfId="0" applyNumberFormat="1" applyFont="1" applyBorder="1" applyAlignment="1" applyProtection="1">
      <alignment horizontal="center"/>
      <protection/>
    </xf>
    <xf numFmtId="0" fontId="16" fillId="0" borderId="41" xfId="0" applyFont="1" applyBorder="1" applyAlignment="1" applyProtection="1">
      <alignment horizontal="center"/>
      <protection/>
    </xf>
    <xf numFmtId="0" fontId="16" fillId="56" borderId="42" xfId="0" applyFont="1" applyFill="1" applyBorder="1" applyAlignment="1" applyProtection="1">
      <alignment horizontal="center"/>
      <protection/>
    </xf>
    <xf numFmtId="0" fontId="16" fillId="56" borderId="41" xfId="0" applyFont="1" applyFill="1" applyBorder="1" applyAlignment="1" applyProtection="1">
      <alignment horizontal="center"/>
      <protection/>
    </xf>
    <xf numFmtId="0" fontId="16" fillId="0" borderId="42" xfId="0" applyFont="1" applyBorder="1" applyAlignment="1" applyProtection="1">
      <alignment horizontal="center"/>
      <protection/>
    </xf>
    <xf numFmtId="164" fontId="16" fillId="0" borderId="41" xfId="0" applyNumberFormat="1" applyFont="1" applyBorder="1" applyAlignment="1" applyProtection="1">
      <alignment horizontal="center"/>
      <protection/>
    </xf>
    <xf numFmtId="164" fontId="16" fillId="0" borderId="42" xfId="0" applyNumberFormat="1" applyFont="1" applyBorder="1" applyAlignment="1" applyProtection="1">
      <alignment horizontal="center"/>
      <protection/>
    </xf>
    <xf numFmtId="0" fontId="15" fillId="0" borderId="43" xfId="0" applyFont="1" applyBorder="1" applyAlignment="1" applyProtection="1">
      <alignment horizontal="center"/>
      <protection/>
    </xf>
    <xf numFmtId="0" fontId="8" fillId="55" borderId="48" xfId="0" applyFont="1" applyFill="1" applyBorder="1" applyAlignment="1">
      <alignment horizontal="left" indent="1"/>
    </xf>
    <xf numFmtId="0" fontId="8" fillId="55" borderId="52" xfId="0" applyFont="1" applyFill="1" applyBorder="1" applyAlignment="1">
      <alignment/>
    </xf>
    <xf numFmtId="164" fontId="16" fillId="0" borderId="53" xfId="0" applyNumberFormat="1" applyFont="1" applyBorder="1" applyAlignment="1" applyProtection="1">
      <alignment horizontal="center"/>
      <protection/>
    </xf>
    <xf numFmtId="0" fontId="16" fillId="0" borderId="52" xfId="0" applyFont="1" applyBorder="1" applyAlignment="1" applyProtection="1">
      <alignment horizontal="center"/>
      <protection/>
    </xf>
    <xf numFmtId="0" fontId="16" fillId="56" borderId="53" xfId="0" applyFont="1" applyFill="1" applyBorder="1" applyAlignment="1" applyProtection="1">
      <alignment horizontal="center"/>
      <protection/>
    </xf>
    <xf numFmtId="0" fontId="16" fillId="56" borderId="52" xfId="0" applyFont="1" applyFill="1" applyBorder="1" applyAlignment="1" applyProtection="1">
      <alignment horizontal="center"/>
      <protection/>
    </xf>
    <xf numFmtId="0" fontId="16" fillId="0" borderId="54" xfId="0" applyFont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55" xfId="0" applyFont="1" applyBorder="1" applyAlignment="1">
      <alignment horizontal="left"/>
    </xf>
    <xf numFmtId="0" fontId="19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19" fillId="57" borderId="58" xfId="0" applyFont="1" applyFill="1" applyBorder="1" applyAlignment="1">
      <alignment/>
    </xf>
    <xf numFmtId="0" fontId="19" fillId="57" borderId="59" xfId="0" applyFont="1" applyFill="1" applyBorder="1" applyAlignment="1">
      <alignment/>
    </xf>
    <xf numFmtId="0" fontId="19" fillId="58" borderId="57" xfId="0" applyFont="1" applyFill="1" applyBorder="1" applyAlignment="1">
      <alignment horizontal="center"/>
    </xf>
    <xf numFmtId="164" fontId="15" fillId="0" borderId="60" xfId="91" applyFont="1" applyBorder="1" applyAlignment="1" applyProtection="1">
      <alignment horizontal="center"/>
      <protection/>
    </xf>
    <xf numFmtId="164" fontId="20" fillId="0" borderId="33" xfId="91" applyFont="1" applyBorder="1" applyProtection="1">
      <alignment/>
      <protection/>
    </xf>
    <xf numFmtId="164" fontId="4" fillId="0" borderId="33" xfId="91" applyFont="1" applyBorder="1" applyProtection="1">
      <alignment/>
      <protection/>
    </xf>
    <xf numFmtId="164" fontId="7" fillId="0" borderId="33" xfId="91" applyBorder="1">
      <alignment/>
      <protection/>
    </xf>
    <xf numFmtId="164" fontId="7" fillId="0" borderId="61" xfId="91" applyBorder="1">
      <alignment/>
      <protection/>
    </xf>
    <xf numFmtId="0" fontId="21" fillId="0" borderId="62" xfId="0" applyFont="1" applyBorder="1" applyAlignment="1">
      <alignment/>
    </xf>
    <xf numFmtId="0" fontId="19" fillId="59" borderId="0" xfId="0" applyFont="1" applyFill="1" applyAlignment="1">
      <alignment/>
    </xf>
    <xf numFmtId="0" fontId="19" fillId="59" borderId="57" xfId="0" applyFont="1" applyFill="1" applyBorder="1" applyAlignment="1">
      <alignment horizontal="center"/>
    </xf>
    <xf numFmtId="164" fontId="15" fillId="0" borderId="63" xfId="91" applyFont="1" applyBorder="1" applyAlignment="1" applyProtection="1">
      <alignment horizontal="center"/>
      <protection/>
    </xf>
    <xf numFmtId="164" fontId="22" fillId="0" borderId="64" xfId="91" applyFont="1" applyBorder="1" applyAlignment="1" applyProtection="1">
      <alignment horizontal="center"/>
      <protection/>
    </xf>
    <xf numFmtId="164" fontId="4" fillId="0" borderId="65" xfId="91" applyFont="1" applyBorder="1" applyProtection="1">
      <alignment/>
      <protection/>
    </xf>
    <xf numFmtId="164" fontId="4" fillId="0" borderId="66" xfId="91" applyFont="1" applyBorder="1" applyProtection="1">
      <alignment/>
      <protection/>
    </xf>
    <xf numFmtId="164" fontId="7" fillId="0" borderId="67" xfId="91" applyBorder="1">
      <alignment/>
      <protection/>
    </xf>
    <xf numFmtId="0" fontId="19" fillId="0" borderId="68" xfId="0" applyFont="1" applyBorder="1" applyAlignment="1">
      <alignment/>
    </xf>
    <xf numFmtId="0" fontId="19" fillId="0" borderId="57" xfId="0" applyFont="1" applyBorder="1" applyAlignment="1">
      <alignment horizontal="center"/>
    </xf>
    <xf numFmtId="164" fontId="14" fillId="0" borderId="69" xfId="91" applyFont="1" applyBorder="1" applyAlignment="1" applyProtection="1">
      <alignment horizontal="left" indent="1"/>
      <protection/>
    </xf>
    <xf numFmtId="164" fontId="14" fillId="0" borderId="70" xfId="91" applyFont="1" applyBorder="1" applyProtection="1">
      <alignment/>
      <protection/>
    </xf>
    <xf numFmtId="164" fontId="4" fillId="0" borderId="71" xfId="91" applyFont="1" applyBorder="1" applyProtection="1">
      <alignment/>
      <protection/>
    </xf>
    <xf numFmtId="164" fontId="2" fillId="0" borderId="36" xfId="91" applyFont="1" applyBorder="1" applyAlignment="1" applyProtection="1">
      <alignment horizontal="right"/>
      <protection/>
    </xf>
    <xf numFmtId="0" fontId="9" fillId="0" borderId="72" xfId="0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0" fillId="0" borderId="67" xfId="0" applyBorder="1" applyAlignment="1">
      <alignment/>
    </xf>
    <xf numFmtId="0" fontId="23" fillId="0" borderId="68" xfId="0" applyFont="1" applyBorder="1" applyAlignment="1">
      <alignment/>
    </xf>
    <xf numFmtId="0" fontId="23" fillId="0" borderId="57" xfId="0" applyFont="1" applyBorder="1" applyAlignment="1">
      <alignment/>
    </xf>
    <xf numFmtId="0" fontId="23" fillId="58" borderId="57" xfId="0" applyFont="1" applyFill="1" applyBorder="1" applyAlignment="1">
      <alignment horizontal="center"/>
    </xf>
    <xf numFmtId="0" fontId="19" fillId="59" borderId="74" xfId="0" applyFont="1" applyFill="1" applyBorder="1" applyAlignment="1">
      <alignment/>
    </xf>
    <xf numFmtId="0" fontId="19" fillId="0" borderId="75" xfId="0" applyFont="1" applyBorder="1" applyAlignment="1">
      <alignment/>
    </xf>
    <xf numFmtId="164" fontId="14" fillId="0" borderId="33" xfId="91" applyFont="1" applyBorder="1" applyProtection="1">
      <alignment/>
      <protection/>
    </xf>
    <xf numFmtId="164" fontId="4" fillId="0" borderId="76" xfId="91" applyFont="1" applyBorder="1" applyProtection="1">
      <alignment/>
      <protection/>
    </xf>
    <xf numFmtId="0" fontId="0" fillId="0" borderId="62" xfId="0" applyBorder="1" applyAlignment="1">
      <alignment/>
    </xf>
    <xf numFmtId="0" fontId="0" fillId="0" borderId="77" xfId="0" applyBorder="1" applyAlignment="1">
      <alignment/>
    </xf>
    <xf numFmtId="0" fontId="19" fillId="59" borderId="78" xfId="0" applyFont="1" applyFill="1" applyBorder="1" applyAlignment="1">
      <alignment/>
    </xf>
    <xf numFmtId="0" fontId="19" fillId="0" borderId="79" xfId="0" applyFont="1" applyBorder="1" applyAlignment="1">
      <alignment/>
    </xf>
    <xf numFmtId="164" fontId="14" fillId="0" borderId="64" xfId="91" applyFont="1" applyBorder="1" applyAlignment="1" applyProtection="1">
      <alignment horizontal="left" indent="1"/>
      <protection/>
    </xf>
    <xf numFmtId="164" fontId="14" fillId="0" borderId="65" xfId="91" applyFont="1" applyBorder="1" applyProtection="1">
      <alignment/>
      <protection/>
    </xf>
    <xf numFmtId="164" fontId="14" fillId="0" borderId="80" xfId="91" applyFont="1" applyBorder="1" applyAlignment="1" applyProtection="1">
      <alignment horizontal="left" indent="1"/>
      <protection/>
    </xf>
    <xf numFmtId="164" fontId="14" fillId="0" borderId="81" xfId="91" applyFont="1" applyBorder="1" applyProtection="1">
      <alignment/>
      <protection/>
    </xf>
    <xf numFmtId="164" fontId="4" fillId="0" borderId="24" xfId="91" applyFont="1" applyBorder="1" applyProtection="1">
      <alignment/>
      <protection/>
    </xf>
    <xf numFmtId="164" fontId="4" fillId="0" borderId="82" xfId="91" applyFont="1" applyBorder="1" applyProtection="1">
      <alignment/>
      <protection/>
    </xf>
    <xf numFmtId="164" fontId="2" fillId="0" borderId="83" xfId="91" applyFont="1" applyBorder="1" applyAlignment="1" applyProtection="1">
      <alignment horizontal="right"/>
      <protection/>
    </xf>
    <xf numFmtId="0" fontId="9" fillId="0" borderId="84" xfId="0" applyNumberFormat="1" applyFont="1" applyBorder="1" applyAlignment="1">
      <alignment horizontal="center"/>
    </xf>
    <xf numFmtId="0" fontId="0" fillId="0" borderId="80" xfId="0" applyBorder="1" applyAlignment="1">
      <alignment/>
    </xf>
    <xf numFmtId="0" fontId="0" fillId="0" borderId="85" xfId="0" applyBorder="1" applyAlignment="1">
      <alignment/>
    </xf>
    <xf numFmtId="0" fontId="19" fillId="59" borderId="86" xfId="0" applyFont="1" applyFill="1" applyBorder="1" applyAlignment="1">
      <alignment/>
    </xf>
    <xf numFmtId="0" fontId="19" fillId="0" borderId="87" xfId="0" applyFont="1" applyBorder="1" applyAlignment="1">
      <alignment/>
    </xf>
    <xf numFmtId="0" fontId="0" fillId="0" borderId="88" xfId="0" applyBorder="1" applyAlignment="1">
      <alignment/>
    </xf>
    <xf numFmtId="164" fontId="15" fillId="0" borderId="0" xfId="91" applyFont="1" applyBorder="1" applyAlignment="1" applyProtection="1">
      <alignment horizontal="center"/>
      <protection/>
    </xf>
    <xf numFmtId="0" fontId="4" fillId="0" borderId="60" xfId="0" applyFont="1" applyBorder="1" applyAlignment="1" applyProtection="1">
      <alignment horizontal="center"/>
      <protection/>
    </xf>
    <xf numFmtId="0" fontId="4" fillId="0" borderId="33" xfId="0" applyFont="1" applyBorder="1" applyAlignment="1" applyProtection="1">
      <alignment/>
      <protection/>
    </xf>
    <xf numFmtId="0" fontId="40" fillId="0" borderId="33" xfId="0" applyFont="1" applyBorder="1" applyAlignment="1" applyProtection="1">
      <alignment/>
      <protection/>
    </xf>
    <xf numFmtId="0" fontId="0" fillId="0" borderId="33" xfId="0" applyBorder="1" applyAlignment="1">
      <alignment/>
    </xf>
    <xf numFmtId="0" fontId="8" fillId="0" borderId="60" xfId="0" applyFont="1" applyBorder="1" applyAlignment="1">
      <alignment/>
    </xf>
    <xf numFmtId="0" fontId="8" fillId="0" borderId="88" xfId="0" applyFont="1" applyBorder="1" applyAlignment="1">
      <alignment/>
    </xf>
    <xf numFmtId="0" fontId="19" fillId="59" borderId="0" xfId="0" applyFont="1" applyFill="1" applyBorder="1" applyAlignment="1">
      <alignment/>
    </xf>
    <xf numFmtId="0" fontId="4" fillId="0" borderId="89" xfId="0" applyFont="1" applyBorder="1" applyAlignment="1" applyProtection="1">
      <alignment horizontal="center"/>
      <protection/>
    </xf>
    <xf numFmtId="0" fontId="4" fillId="0" borderId="65" xfId="0" applyFont="1" applyBorder="1" applyAlignment="1" applyProtection="1">
      <alignment/>
      <protection/>
    </xf>
    <xf numFmtId="0" fontId="4" fillId="0" borderId="66" xfId="0" applyFont="1" applyBorder="1" applyAlignment="1" applyProtection="1">
      <alignment/>
      <protection/>
    </xf>
    <xf numFmtId="0" fontId="0" fillId="0" borderId="90" xfId="0" applyBorder="1" applyAlignment="1">
      <alignment/>
    </xf>
    <xf numFmtId="0" fontId="0" fillId="0" borderId="60" xfId="0" applyBorder="1" applyAlignment="1">
      <alignment/>
    </xf>
    <xf numFmtId="0" fontId="19" fillId="0" borderId="91" xfId="0" applyFont="1" applyBorder="1" applyAlignment="1">
      <alignment horizontal="center"/>
    </xf>
    <xf numFmtId="164" fontId="14" fillId="0" borderId="92" xfId="91" applyFont="1" applyBorder="1" applyAlignment="1" applyProtection="1">
      <alignment horizontal="left" indent="1"/>
      <protection/>
    </xf>
    <xf numFmtId="0" fontId="22" fillId="0" borderId="33" xfId="0" applyFont="1" applyBorder="1" applyAlignment="1" applyProtection="1">
      <alignment/>
      <protection/>
    </xf>
    <xf numFmtId="0" fontId="22" fillId="0" borderId="71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horizontal="center"/>
      <protection/>
    </xf>
    <xf numFmtId="164" fontId="9" fillId="0" borderId="72" xfId="0" applyNumberFormat="1" applyFont="1" applyBorder="1" applyAlignment="1">
      <alignment horizontal="center"/>
    </xf>
    <xf numFmtId="0" fontId="23" fillId="0" borderId="93" xfId="0" applyFont="1" applyBorder="1" applyAlignment="1">
      <alignment/>
    </xf>
    <xf numFmtId="0" fontId="23" fillId="0" borderId="94" xfId="0" applyFont="1" applyBorder="1" applyAlignment="1">
      <alignment/>
    </xf>
    <xf numFmtId="0" fontId="19" fillId="0" borderId="95" xfId="0" applyFont="1" applyFill="1" applyBorder="1" applyAlignment="1">
      <alignment/>
    </xf>
    <xf numFmtId="0" fontId="22" fillId="0" borderId="76" xfId="0" applyFont="1" applyBorder="1" applyAlignment="1" applyProtection="1">
      <alignment/>
      <protection/>
    </xf>
    <xf numFmtId="0" fontId="23" fillId="0" borderId="96" xfId="0" applyFont="1" applyBorder="1" applyAlignment="1">
      <alignment/>
    </xf>
    <xf numFmtId="0" fontId="23" fillId="0" borderId="97" xfId="0" applyFont="1" applyBorder="1" applyAlignment="1">
      <alignment/>
    </xf>
    <xf numFmtId="0" fontId="19" fillId="0" borderId="98" xfId="0" applyFont="1" applyFill="1" applyBorder="1" applyAlignment="1">
      <alignment/>
    </xf>
    <xf numFmtId="164" fontId="14" fillId="0" borderId="99" xfId="91" applyFont="1" applyBorder="1" applyAlignment="1" applyProtection="1">
      <alignment horizontal="left" indent="1"/>
      <protection/>
    </xf>
    <xf numFmtId="164" fontId="14" fillId="0" borderId="100" xfId="91" applyFont="1" applyBorder="1" applyProtection="1">
      <alignment/>
      <protection/>
    </xf>
    <xf numFmtId="0" fontId="22" fillId="0" borderId="100" xfId="0" applyFont="1" applyBorder="1" applyAlignment="1" applyProtection="1">
      <alignment/>
      <protection/>
    </xf>
    <xf numFmtId="0" fontId="22" fillId="0" borderId="101" xfId="0" applyFont="1" applyBorder="1" applyAlignment="1" applyProtection="1">
      <alignment/>
      <protection/>
    </xf>
    <xf numFmtId="0" fontId="22" fillId="0" borderId="81" xfId="0" applyFont="1" applyBorder="1" applyAlignment="1" applyProtection="1">
      <alignment/>
      <protection/>
    </xf>
    <xf numFmtId="0" fontId="22" fillId="0" borderId="82" xfId="0" applyFont="1" applyBorder="1" applyAlignment="1" applyProtection="1">
      <alignment/>
      <protection/>
    </xf>
    <xf numFmtId="0" fontId="2" fillId="0" borderId="83" xfId="0" applyFont="1" applyBorder="1" applyAlignment="1" applyProtection="1">
      <alignment horizontal="center"/>
      <protection/>
    </xf>
    <xf numFmtId="164" fontId="9" fillId="0" borderId="84" xfId="0" applyNumberFormat="1" applyFont="1" applyBorder="1" applyAlignment="1">
      <alignment horizontal="center"/>
    </xf>
    <xf numFmtId="0" fontId="0" fillId="0" borderId="81" xfId="0" applyBorder="1" applyAlignment="1">
      <alignment/>
    </xf>
    <xf numFmtId="0" fontId="23" fillId="0" borderId="102" xfId="0" applyFont="1" applyBorder="1" applyAlignment="1">
      <alignment/>
    </xf>
    <xf numFmtId="0" fontId="23" fillId="0" borderId="103" xfId="0" applyFont="1" applyBorder="1" applyAlignment="1">
      <alignment/>
    </xf>
    <xf numFmtId="0" fontId="19" fillId="0" borderId="104" xfId="0" applyFont="1" applyFill="1" applyBorder="1" applyAlignment="1">
      <alignment/>
    </xf>
    <xf numFmtId="0" fontId="19" fillId="0" borderId="57" xfId="0" applyFont="1" applyBorder="1" applyAlignment="1">
      <alignment horizontal="left"/>
    </xf>
    <xf numFmtId="0" fontId="19" fillId="0" borderId="105" xfId="0" applyFont="1" applyBorder="1" applyAlignment="1">
      <alignment horizontal="left"/>
    </xf>
    <xf numFmtId="0" fontId="8" fillId="0" borderId="57" xfId="0" applyFont="1" applyBorder="1" applyAlignment="1">
      <alignment/>
    </xf>
    <xf numFmtId="164" fontId="19" fillId="57" borderId="106" xfId="0" applyNumberFormat="1" applyFont="1" applyFill="1" applyBorder="1" applyAlignment="1">
      <alignment/>
    </xf>
    <xf numFmtId="164" fontId="19" fillId="57" borderId="59" xfId="0" applyNumberFormat="1" applyFont="1" applyFill="1" applyBorder="1" applyAlignment="1">
      <alignment/>
    </xf>
    <xf numFmtId="49" fontId="6" fillId="0" borderId="107" xfId="92" applyNumberFormat="1" applyFont="1" applyFill="1" applyBorder="1" applyAlignment="1" applyProtection="1">
      <alignment horizontal="left"/>
      <protection/>
    </xf>
    <xf numFmtId="49" fontId="6" fillId="0" borderId="108" xfId="92" applyNumberFormat="1" applyFont="1" applyFill="1" applyBorder="1" applyAlignment="1" applyProtection="1">
      <alignment horizontal="left"/>
      <protection/>
    </xf>
    <xf numFmtId="49" fontId="6" fillId="0" borderId="109" xfId="92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center"/>
    </xf>
    <xf numFmtId="0" fontId="2" fillId="0" borderId="20" xfId="0" applyFont="1" applyBorder="1" applyAlignment="1" applyProtection="1">
      <alignment/>
      <protection locked="0"/>
    </xf>
    <xf numFmtId="0" fontId="2" fillId="0" borderId="24" xfId="0" applyFont="1" applyBorder="1" applyAlignment="1" applyProtection="1">
      <alignment/>
      <protection locked="0"/>
    </xf>
    <xf numFmtId="164" fontId="15" fillId="0" borderId="0" xfId="91" applyFont="1" applyBorder="1" applyAlignment="1" applyProtection="1" quotePrefix="1">
      <alignment horizontal="center"/>
      <protection/>
    </xf>
    <xf numFmtId="164" fontId="15" fillId="0" borderId="81" xfId="91" applyFont="1" applyBorder="1" applyAlignment="1" applyProtection="1" quotePrefix="1">
      <alignment horizontal="center"/>
      <protection/>
    </xf>
    <xf numFmtId="164" fontId="14" fillId="0" borderId="110" xfId="91" applyFont="1" applyBorder="1" applyAlignment="1" applyProtection="1">
      <alignment horizontal="left" indent="1"/>
      <protection/>
    </xf>
    <xf numFmtId="164" fontId="14" fillId="0" borderId="111" xfId="91" applyFont="1" applyBorder="1" applyAlignment="1" applyProtection="1">
      <alignment horizontal="left" indent="1"/>
      <protection/>
    </xf>
    <xf numFmtId="164" fontId="15" fillId="0" borderId="112" xfId="91" applyFont="1" applyBorder="1" applyAlignment="1" applyProtection="1">
      <alignment horizontal="center"/>
      <protection/>
    </xf>
    <xf numFmtId="164" fontId="15" fillId="0" borderId="113" xfId="91" applyFont="1" applyBorder="1" applyAlignment="1" applyProtection="1">
      <alignment horizontal="center"/>
      <protection/>
    </xf>
    <xf numFmtId="0" fontId="15" fillId="0" borderId="33" xfId="0" applyFont="1" applyBorder="1" applyAlignment="1" applyProtection="1">
      <alignment horizontal="center"/>
      <protection/>
    </xf>
    <xf numFmtId="0" fontId="15" fillId="0" borderId="76" xfId="0" applyFont="1" applyBorder="1" applyAlignment="1" applyProtection="1">
      <alignment horizontal="center"/>
      <protection/>
    </xf>
    <xf numFmtId="0" fontId="15" fillId="0" borderId="11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15" fillId="0" borderId="81" xfId="0" applyFont="1" applyBorder="1" applyAlignment="1" applyProtection="1" quotePrefix="1">
      <alignment horizontal="center"/>
      <protection/>
    </xf>
    <xf numFmtId="164" fontId="14" fillId="0" borderId="115" xfId="91" applyFont="1" applyBorder="1" applyAlignment="1" applyProtection="1">
      <alignment horizontal="center"/>
      <protection/>
    </xf>
    <xf numFmtId="0" fontId="0" fillId="0" borderId="24" xfId="0" applyBorder="1" applyAlignment="1">
      <alignment/>
    </xf>
    <xf numFmtId="164" fontId="11" fillId="0" borderId="30" xfId="91" applyFont="1" applyBorder="1" applyAlignment="1">
      <alignment horizontal="center"/>
      <protection/>
    </xf>
    <xf numFmtId="164" fontId="14" fillId="55" borderId="0" xfId="91" applyFont="1" applyFill="1" applyBorder="1" applyAlignment="1" applyProtection="1">
      <alignment horizontal="left" indent="1"/>
      <protection locked="0"/>
    </xf>
    <xf numFmtId="0" fontId="0" fillId="0" borderId="88" xfId="0" applyBorder="1" applyAlignment="1">
      <alignment horizontal="center"/>
    </xf>
    <xf numFmtId="164" fontId="14" fillId="55" borderId="0" xfId="91" applyFont="1" applyFill="1" applyBorder="1" applyAlignment="1" applyProtection="1">
      <alignment horizontal="left"/>
      <protection locked="0"/>
    </xf>
    <xf numFmtId="20" fontId="0" fillId="0" borderId="116" xfId="0" applyNumberFormat="1" applyBorder="1" applyAlignment="1">
      <alignment horizontal="center"/>
    </xf>
    <xf numFmtId="0" fontId="0" fillId="0" borderId="88" xfId="0" applyFont="1" applyBorder="1" applyAlignment="1">
      <alignment horizontal="center"/>
    </xf>
    <xf numFmtId="49" fontId="6" fillId="0" borderId="117" xfId="92" applyNumberFormat="1" applyFont="1" applyFill="1" applyBorder="1" applyAlignment="1" applyProtection="1">
      <alignment horizontal="right"/>
      <protection/>
    </xf>
    <xf numFmtId="49" fontId="6" fillId="0" borderId="118" xfId="92" applyNumberFormat="1" applyFont="1" applyFill="1" applyBorder="1" applyAlignment="1" applyProtection="1">
      <alignment horizontal="right"/>
      <protection/>
    </xf>
    <xf numFmtId="49" fontId="6" fillId="0" borderId="119" xfId="92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8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20" xfId="0" applyBorder="1" applyAlignment="1">
      <alignment/>
    </xf>
    <xf numFmtId="0" fontId="0" fillId="0" borderId="121" xfId="0" applyBorder="1" applyAlignment="1">
      <alignment/>
    </xf>
    <xf numFmtId="0" fontId="0" fillId="0" borderId="122" xfId="0" applyBorder="1" applyAlignment="1">
      <alignment/>
    </xf>
    <xf numFmtId="0" fontId="0" fillId="0" borderId="123" xfId="0" applyBorder="1" applyAlignment="1">
      <alignment/>
    </xf>
    <xf numFmtId="164" fontId="15" fillId="0" borderId="124" xfId="91" applyFont="1" applyBorder="1" applyAlignment="1" applyProtection="1">
      <alignment horizontal="center"/>
      <protection/>
    </xf>
    <xf numFmtId="164" fontId="15" fillId="0" borderId="125" xfId="91" applyFont="1" applyBorder="1" applyAlignment="1" applyProtection="1" quotePrefix="1">
      <alignment horizontal="center"/>
      <protection/>
    </xf>
    <xf numFmtId="164" fontId="15" fillId="0" borderId="126" xfId="91" applyFont="1" applyBorder="1" applyAlignment="1" applyProtection="1" quotePrefix="1">
      <alignment horizontal="center"/>
      <protection/>
    </xf>
    <xf numFmtId="164" fontId="15" fillId="0" borderId="127" xfId="91" applyFont="1" applyBorder="1" applyAlignment="1" applyProtection="1" quotePrefix="1">
      <alignment horizontal="center"/>
      <protection/>
    </xf>
    <xf numFmtId="164" fontId="22" fillId="0" borderId="65" xfId="91" applyFont="1" applyBorder="1" applyAlignment="1" applyProtection="1">
      <alignment horizontal="center"/>
      <protection/>
    </xf>
    <xf numFmtId="0" fontId="4" fillId="0" borderId="57" xfId="0" applyFont="1" applyBorder="1" applyAlignment="1" applyProtection="1">
      <alignment horizontal="center"/>
      <protection/>
    </xf>
    <xf numFmtId="0" fontId="15" fillId="0" borderId="128" xfId="0" applyFont="1" applyBorder="1" applyAlignment="1" applyProtection="1" quotePrefix="1">
      <alignment horizontal="center"/>
      <protection/>
    </xf>
    <xf numFmtId="0" fontId="15" fillId="0" borderId="126" xfId="0" applyFont="1" applyBorder="1" applyAlignment="1" applyProtection="1" quotePrefix="1">
      <alignment horizontal="center"/>
      <protection/>
    </xf>
    <xf numFmtId="0" fontId="15" fillId="0" borderId="127" xfId="0" applyFont="1" applyBorder="1" applyAlignment="1" applyProtection="1" quotePrefix="1">
      <alignment horizontal="center"/>
      <protection/>
    </xf>
    <xf numFmtId="164" fontId="15" fillId="53" borderId="112" xfId="91" applyFont="1" applyFill="1" applyBorder="1" applyAlignment="1" applyProtection="1">
      <alignment horizontal="center"/>
      <protection locked="0"/>
    </xf>
    <xf numFmtId="164" fontId="15" fillId="53" borderId="113" xfId="91" applyFont="1" applyFill="1" applyBorder="1" applyAlignment="1" applyProtection="1">
      <alignment horizontal="center"/>
      <protection locked="0"/>
    </xf>
    <xf numFmtId="49" fontId="8" fillId="0" borderId="129" xfId="95" applyNumberFormat="1" applyFont="1" applyFill="1" applyBorder="1" applyAlignment="1" applyProtection="1">
      <alignment horizontal="left"/>
      <protection/>
    </xf>
    <xf numFmtId="49" fontId="8" fillId="59" borderId="129" xfId="95" applyNumberFormat="1" applyFont="1" applyFill="1" applyBorder="1" applyAlignment="1" applyProtection="1">
      <alignment horizontal="left"/>
      <protection/>
    </xf>
    <xf numFmtId="49" fontId="8" fillId="0" borderId="130" xfId="95" applyNumberFormat="1" applyFont="1" applyFill="1" applyBorder="1" applyAlignment="1" applyProtection="1">
      <alignment horizontal="left"/>
      <protection/>
    </xf>
    <xf numFmtId="49" fontId="8" fillId="0" borderId="131" xfId="95" applyNumberFormat="1" applyFont="1" applyFill="1" applyBorder="1" applyAlignment="1" applyProtection="1">
      <alignment horizontal="left"/>
      <protection/>
    </xf>
    <xf numFmtId="49" fontId="8" fillId="0" borderId="132" xfId="95" applyNumberFormat="1" applyFont="1" applyFill="1" applyBorder="1" applyAlignment="1" applyProtection="1">
      <alignment horizontal="left"/>
      <protection/>
    </xf>
    <xf numFmtId="49" fontId="8" fillId="59" borderId="133" xfId="95" applyNumberFormat="1" applyFont="1" applyFill="1" applyBorder="1" applyAlignment="1" applyProtection="1">
      <alignment horizontal="left"/>
      <protection/>
    </xf>
    <xf numFmtId="49" fontId="8" fillId="59" borderId="134" xfId="95" applyNumberFormat="1" applyFont="1" applyFill="1" applyBorder="1" applyAlignment="1" applyProtection="1">
      <alignment horizontal="left"/>
      <protection/>
    </xf>
    <xf numFmtId="49" fontId="8" fillId="0" borderId="133" xfId="95" applyNumberFormat="1" applyFont="1" applyFill="1" applyBorder="1" applyAlignment="1" applyProtection="1">
      <alignment horizontal="left"/>
      <protection/>
    </xf>
    <xf numFmtId="49" fontId="8" fillId="0" borderId="134" xfId="95" applyNumberFormat="1" applyFont="1" applyFill="1" applyBorder="1" applyAlignment="1" applyProtection="1">
      <alignment horizontal="left"/>
      <protection/>
    </xf>
    <xf numFmtId="49" fontId="8" fillId="0" borderId="135" xfId="95" applyNumberFormat="1" applyFont="1" applyFill="1" applyBorder="1" applyAlignment="1" applyProtection="1">
      <alignment horizontal="left"/>
      <protection/>
    </xf>
    <xf numFmtId="49" fontId="8" fillId="0" borderId="124" xfId="95" applyNumberFormat="1" applyFont="1" applyFill="1" applyBorder="1" applyAlignment="1" applyProtection="1">
      <alignment horizontal="left"/>
      <protection/>
    </xf>
    <xf numFmtId="49" fontId="8" fillId="0" borderId="136" xfId="95" applyNumberFormat="1" applyFont="1" applyFill="1" applyBorder="1" applyAlignment="1" applyProtection="1">
      <alignment horizontal="left"/>
      <protection/>
    </xf>
    <xf numFmtId="49" fontId="42" fillId="59" borderId="129" xfId="95" applyNumberFormat="1" applyFont="1" applyFill="1" applyBorder="1" applyAlignment="1" applyProtection="1">
      <alignment horizontal="left"/>
      <protection/>
    </xf>
    <xf numFmtId="49" fontId="42" fillId="59" borderId="134" xfId="95" applyNumberFormat="1" applyFont="1" applyFill="1" applyBorder="1" applyAlignment="1" applyProtection="1">
      <alignment horizontal="left"/>
      <protection/>
    </xf>
    <xf numFmtId="49" fontId="0" fillId="0" borderId="0" xfId="0" applyNumberFormat="1" applyAlignment="1">
      <alignment/>
    </xf>
    <xf numFmtId="49" fontId="0" fillId="0" borderId="88" xfId="0" applyNumberFormat="1" applyBorder="1" applyAlignment="1">
      <alignment/>
    </xf>
    <xf numFmtId="49" fontId="0" fillId="0" borderId="116" xfId="0" applyNumberFormat="1" applyBorder="1" applyAlignment="1">
      <alignment horizontal="center"/>
    </xf>
    <xf numFmtId="49" fontId="0" fillId="0" borderId="137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49" fontId="42" fillId="0" borderId="124" xfId="95" applyNumberFormat="1" applyFont="1" applyFill="1" applyBorder="1" applyAlignment="1" applyProtection="1">
      <alignment horizontal="left"/>
      <protection/>
    </xf>
    <xf numFmtId="49" fontId="42" fillId="0" borderId="136" xfId="95" applyNumberFormat="1" applyFont="1" applyFill="1" applyBorder="1" applyAlignment="1" applyProtection="1">
      <alignment horizontal="left"/>
      <protection/>
    </xf>
    <xf numFmtId="20" fontId="0" fillId="0" borderId="0" xfId="0" applyNumberFormat="1" applyBorder="1" applyAlignment="1">
      <alignment horizontal="center"/>
    </xf>
    <xf numFmtId="49" fontId="42" fillId="0" borderId="129" xfId="95" applyNumberFormat="1" applyFont="1" applyFill="1" applyBorder="1" applyAlignment="1" applyProtection="1">
      <alignment horizontal="left"/>
      <protection/>
    </xf>
    <xf numFmtId="49" fontId="42" fillId="0" borderId="134" xfId="95" applyNumberFormat="1" applyFont="1" applyFill="1" applyBorder="1" applyAlignment="1" applyProtection="1">
      <alignment horizontal="left"/>
      <protection/>
    </xf>
    <xf numFmtId="20" fontId="0" fillId="0" borderId="138" xfId="0" applyNumberFormat="1" applyBorder="1" applyAlignment="1">
      <alignment horizontal="center"/>
    </xf>
    <xf numFmtId="49" fontId="0" fillId="0" borderId="139" xfId="0" applyNumberFormat="1" applyBorder="1" applyAlignment="1">
      <alignment horizontal="center"/>
    </xf>
    <xf numFmtId="0" fontId="62" fillId="0" borderId="0" xfId="0" applyFont="1" applyAlignment="1">
      <alignment/>
    </xf>
    <xf numFmtId="49" fontId="0" fillId="0" borderId="137" xfId="0" applyNumberFormat="1" applyFont="1" applyBorder="1" applyAlignment="1">
      <alignment horizontal="center"/>
    </xf>
    <xf numFmtId="49" fontId="0" fillId="0" borderId="13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88" xfId="0" applyNumberFormat="1" applyBorder="1" applyAlignment="1">
      <alignment horizontal="center"/>
    </xf>
    <xf numFmtId="49" fontId="0" fillId="0" borderId="138" xfId="0" applyNumberFormat="1" applyBorder="1" applyAlignment="1">
      <alignment horizontal="center"/>
    </xf>
    <xf numFmtId="49" fontId="0" fillId="0" borderId="116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49" fontId="0" fillId="0" borderId="88" xfId="0" applyNumberFormat="1" applyFont="1" applyBorder="1" applyAlignment="1">
      <alignment/>
    </xf>
    <xf numFmtId="49" fontId="0" fillId="0" borderId="138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88" xfId="0" applyNumberFormat="1" applyFont="1" applyBorder="1" applyAlignment="1">
      <alignment horizontal="center"/>
    </xf>
    <xf numFmtId="0" fontId="0" fillId="60" borderId="0" xfId="0" applyFill="1" applyAlignment="1">
      <alignment/>
    </xf>
    <xf numFmtId="0" fontId="62" fillId="60" borderId="0" xfId="0" applyFont="1" applyFill="1" applyAlignment="1">
      <alignment/>
    </xf>
    <xf numFmtId="0" fontId="0" fillId="60" borderId="140" xfId="0" applyFill="1" applyBorder="1" applyAlignment="1">
      <alignment/>
    </xf>
    <xf numFmtId="0" fontId="0" fillId="60" borderId="141" xfId="0" applyFill="1" applyBorder="1" applyAlignment="1">
      <alignment/>
    </xf>
    <xf numFmtId="0" fontId="0" fillId="60" borderId="141" xfId="0" applyFill="1" applyBorder="1" applyAlignment="1">
      <alignment horizontal="center"/>
    </xf>
    <xf numFmtId="0" fontId="0" fillId="60" borderId="142" xfId="0" applyFill="1" applyBorder="1" applyAlignment="1">
      <alignment/>
    </xf>
    <xf numFmtId="0" fontId="0" fillId="60" borderId="142" xfId="0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57" xfId="0" applyFont="1" applyBorder="1" applyAlignment="1">
      <alignment horizontal="center"/>
    </xf>
    <xf numFmtId="0" fontId="62" fillId="0" borderId="57" xfId="0" applyFont="1" applyBorder="1" applyAlignment="1">
      <alignment horizontal="center"/>
    </xf>
    <xf numFmtId="0" fontId="62" fillId="0" borderId="143" xfId="0" applyFont="1" applyBorder="1" applyAlignment="1">
      <alignment horizontal="center"/>
    </xf>
    <xf numFmtId="0" fontId="65" fillId="0" borderId="144" xfId="0" applyFont="1" applyBorder="1" applyAlignment="1">
      <alignment horizontal="center"/>
    </xf>
    <xf numFmtId="0" fontId="65" fillId="0" borderId="143" xfId="0" applyFont="1" applyBorder="1" applyAlignment="1">
      <alignment horizontal="center"/>
    </xf>
    <xf numFmtId="0" fontId="65" fillId="0" borderId="105" xfId="0" applyFont="1" applyBorder="1" applyAlignment="1">
      <alignment horizontal="center"/>
    </xf>
    <xf numFmtId="0" fontId="62" fillId="0" borderId="105" xfId="0" applyFont="1" applyBorder="1" applyAlignment="1">
      <alignment horizontal="center"/>
    </xf>
    <xf numFmtId="0" fontId="66" fillId="0" borderId="88" xfId="0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122" xfId="0" applyFont="1" applyBorder="1" applyAlignment="1">
      <alignment/>
    </xf>
    <xf numFmtId="2" fontId="0" fillId="0" borderId="121" xfId="0" applyNumberFormat="1" applyBorder="1" applyAlignment="1">
      <alignment/>
    </xf>
    <xf numFmtId="2" fontId="0" fillId="0" borderId="122" xfId="0" applyNumberFormat="1" applyBorder="1" applyAlignment="1">
      <alignment/>
    </xf>
    <xf numFmtId="0" fontId="0" fillId="0" borderId="145" xfId="0" applyBorder="1" applyAlignment="1">
      <alignment/>
    </xf>
    <xf numFmtId="0" fontId="66" fillId="0" borderId="116" xfId="0" applyFont="1" applyBorder="1" applyAlignment="1">
      <alignment/>
    </xf>
    <xf numFmtId="0" fontId="66" fillId="0" borderId="145" xfId="0" applyFont="1" applyBorder="1" applyAlignment="1">
      <alignment/>
    </xf>
    <xf numFmtId="0" fontId="66" fillId="0" borderId="123" xfId="0" applyFont="1" applyBorder="1" applyAlignment="1">
      <alignment/>
    </xf>
    <xf numFmtId="2" fontId="0" fillId="0" borderId="138" xfId="0" applyNumberFormat="1" applyBorder="1" applyAlignment="1">
      <alignment/>
    </xf>
    <xf numFmtId="2" fontId="0" fillId="0" borderId="123" xfId="0" applyNumberFormat="1" applyBorder="1" applyAlignment="1">
      <alignment/>
    </xf>
    <xf numFmtId="0" fontId="0" fillId="53" borderId="139" xfId="0" applyFill="1" applyBorder="1" applyAlignment="1" applyProtection="1">
      <alignment/>
      <protection locked="0"/>
    </xf>
    <xf numFmtId="0" fontId="0" fillId="53" borderId="121" xfId="0" applyFill="1" applyBorder="1" applyAlignment="1" applyProtection="1">
      <alignment/>
      <protection locked="0"/>
    </xf>
    <xf numFmtId="0" fontId="0" fillId="53" borderId="138" xfId="0" applyFill="1" applyBorder="1" applyAlignment="1" applyProtection="1">
      <alignment/>
      <protection locked="0"/>
    </xf>
    <xf numFmtId="0" fontId="0" fillId="0" borderId="139" xfId="0" applyBorder="1" applyAlignment="1">
      <alignment/>
    </xf>
    <xf numFmtId="0" fontId="0" fillId="0" borderId="138" xfId="0" applyBorder="1" applyAlignment="1">
      <alignment/>
    </xf>
    <xf numFmtId="0" fontId="0" fillId="61" borderId="137" xfId="0" applyFill="1" applyBorder="1" applyAlignment="1">
      <alignment/>
    </xf>
    <xf numFmtId="0" fontId="0" fillId="61" borderId="88" xfId="0" applyFill="1" applyBorder="1" applyAlignment="1">
      <alignment/>
    </xf>
    <xf numFmtId="0" fontId="0" fillId="61" borderId="116" xfId="0" applyFill="1" applyBorder="1" applyAlignment="1">
      <alignment/>
    </xf>
    <xf numFmtId="0" fontId="67" fillId="53" borderId="138" xfId="0" applyFont="1" applyFill="1" applyBorder="1" applyAlignment="1" applyProtection="1">
      <alignment/>
      <protection locked="0"/>
    </xf>
    <xf numFmtId="2" fontId="67" fillId="0" borderId="138" xfId="0" applyNumberFormat="1" applyFont="1" applyBorder="1" applyAlignment="1">
      <alignment/>
    </xf>
    <xf numFmtId="2" fontId="67" fillId="0" borderId="123" xfId="0" applyNumberFormat="1" applyFont="1" applyBorder="1" applyAlignment="1">
      <alignment/>
    </xf>
    <xf numFmtId="0" fontId="0" fillId="0" borderId="139" xfId="0" applyFont="1" applyBorder="1" applyAlignment="1">
      <alignment/>
    </xf>
    <xf numFmtId="0" fontId="0" fillId="0" borderId="121" xfId="0" applyFont="1" applyBorder="1" applyAlignment="1">
      <alignment/>
    </xf>
    <xf numFmtId="0" fontId="0" fillId="0" borderId="138" xfId="0" applyFont="1" applyBorder="1" applyAlignment="1">
      <alignment/>
    </xf>
    <xf numFmtId="0" fontId="0" fillId="61" borderId="137" xfId="0" applyFont="1" applyFill="1" applyBorder="1" applyAlignment="1">
      <alignment/>
    </xf>
    <xf numFmtId="0" fontId="0" fillId="0" borderId="120" xfId="0" applyFont="1" applyBorder="1" applyAlignment="1">
      <alignment/>
    </xf>
    <xf numFmtId="0" fontId="0" fillId="61" borderId="88" xfId="0" applyFont="1" applyFill="1" applyBorder="1" applyAlignment="1">
      <alignment/>
    </xf>
    <xf numFmtId="0" fontId="0" fillId="0" borderId="122" xfId="0" applyFont="1" applyBorder="1" applyAlignment="1">
      <alignment/>
    </xf>
    <xf numFmtId="0" fontId="0" fillId="61" borderId="116" xfId="0" applyFont="1" applyFill="1" applyBorder="1" applyAlignment="1">
      <alignment/>
    </xf>
    <xf numFmtId="0" fontId="0" fillId="0" borderId="123" xfId="0" applyFont="1" applyBorder="1" applyAlignment="1">
      <alignment/>
    </xf>
    <xf numFmtId="0" fontId="0" fillId="0" borderId="145" xfId="0" applyFont="1" applyBorder="1" applyAlignment="1">
      <alignment/>
    </xf>
    <xf numFmtId="164" fontId="14" fillId="53" borderId="33" xfId="91" applyFont="1" applyFill="1" applyBorder="1" applyAlignment="1" applyProtection="1">
      <alignment horizontal="left" indent="1"/>
      <protection locked="0"/>
    </xf>
    <xf numFmtId="0" fontId="56" fillId="60" borderId="146" xfId="0" applyFont="1" applyFill="1" applyBorder="1" applyAlignment="1">
      <alignment horizontal="center" wrapText="1"/>
    </xf>
    <xf numFmtId="0" fontId="56" fillId="60" borderId="147" xfId="0" applyFont="1" applyFill="1" applyBorder="1" applyAlignment="1">
      <alignment horizontal="center" wrapText="1"/>
    </xf>
    <xf numFmtId="0" fontId="56" fillId="60" borderId="148" xfId="0" applyFont="1" applyFill="1" applyBorder="1" applyAlignment="1">
      <alignment horizontal="center" wrapText="1"/>
    </xf>
    <xf numFmtId="0" fontId="56" fillId="60" borderId="149" xfId="0" applyFont="1" applyFill="1" applyBorder="1" applyAlignment="1">
      <alignment horizontal="center" wrapText="1"/>
    </xf>
    <xf numFmtId="0" fontId="56" fillId="60" borderId="150" xfId="0" applyFont="1" applyFill="1" applyBorder="1" applyAlignment="1">
      <alignment horizontal="center" wrapText="1"/>
    </xf>
    <xf numFmtId="0" fontId="56" fillId="60" borderId="151" xfId="0" applyFont="1" applyFill="1" applyBorder="1" applyAlignment="1">
      <alignment horizontal="center" wrapText="1"/>
    </xf>
    <xf numFmtId="164" fontId="4" fillId="55" borderId="37" xfId="91" applyFont="1" applyFill="1" applyBorder="1" applyAlignment="1" applyProtection="1">
      <alignment horizontal="center"/>
      <protection locked="0"/>
    </xf>
    <xf numFmtId="164" fontId="7" fillId="0" borderId="152" xfId="91" applyBorder="1" applyAlignment="1">
      <alignment horizontal="center"/>
      <protection/>
    </xf>
    <xf numFmtId="164" fontId="4" fillId="55" borderId="37" xfId="91" applyFont="1" applyFill="1" applyBorder="1" applyAlignment="1" applyProtection="1" quotePrefix="1">
      <alignment horizontal="center"/>
      <protection locked="0"/>
    </xf>
    <xf numFmtId="164" fontId="4" fillId="55" borderId="25" xfId="91" applyFont="1" applyFill="1" applyBorder="1" applyAlignment="1" applyProtection="1">
      <alignment horizontal="center"/>
      <protection locked="0"/>
    </xf>
    <xf numFmtId="164" fontId="7" fillId="0" borderId="153" xfId="91" applyBorder="1" applyAlignment="1">
      <alignment horizontal="center"/>
      <protection/>
    </xf>
    <xf numFmtId="164" fontId="4" fillId="55" borderId="64" xfId="91" applyFont="1" applyFill="1" applyBorder="1" applyAlignment="1" applyProtection="1">
      <alignment horizontal="center"/>
      <protection locked="0"/>
    </xf>
    <xf numFmtId="164" fontId="7" fillId="0" borderId="66" xfId="91" applyBorder="1" applyAlignment="1">
      <alignment horizontal="center"/>
      <protection/>
    </xf>
    <xf numFmtId="164" fontId="4" fillId="55" borderId="69" xfId="91" applyFont="1" applyFill="1" applyBorder="1" applyAlignment="1" applyProtection="1">
      <alignment horizontal="center"/>
      <protection locked="0"/>
    </xf>
    <xf numFmtId="164" fontId="7" fillId="0" borderId="71" xfId="91" applyBorder="1" applyAlignment="1">
      <alignment horizontal="center"/>
      <protection/>
    </xf>
    <xf numFmtId="164" fontId="4" fillId="55" borderId="69" xfId="91" applyFont="1" applyFill="1" applyBorder="1" applyAlignment="1" applyProtection="1">
      <alignment horizontal="center"/>
      <protection locked="0"/>
    </xf>
    <xf numFmtId="164" fontId="7" fillId="0" borderId="71" xfId="91" applyFont="1" applyBorder="1" applyAlignment="1">
      <alignment horizontal="center"/>
      <protection/>
    </xf>
    <xf numFmtId="164" fontId="4" fillId="55" borderId="69" xfId="91" applyFont="1" applyFill="1" applyBorder="1" applyAlignment="1" applyProtection="1" quotePrefix="1">
      <alignment horizontal="center"/>
      <protection locked="0"/>
    </xf>
    <xf numFmtId="164" fontId="18" fillId="53" borderId="35" xfId="91" applyFont="1" applyFill="1" applyBorder="1" applyAlignment="1" applyProtection="1">
      <alignment horizontal="center"/>
      <protection locked="0"/>
    </xf>
    <xf numFmtId="164" fontId="18" fillId="53" borderId="154" xfId="91" applyFont="1" applyFill="1" applyBorder="1" applyAlignment="1" applyProtection="1">
      <alignment horizontal="center"/>
      <protection locked="0"/>
    </xf>
    <xf numFmtId="164" fontId="18" fillId="53" borderId="53" xfId="91" applyFont="1" applyFill="1" applyBorder="1" applyAlignment="1" applyProtection="1">
      <alignment horizontal="center"/>
      <protection locked="0"/>
    </xf>
    <xf numFmtId="164" fontId="18" fillId="53" borderId="155" xfId="91" applyFont="1" applyFill="1" applyBorder="1" applyAlignment="1" applyProtection="1">
      <alignment horizontal="center"/>
      <protection locked="0"/>
    </xf>
    <xf numFmtId="164" fontId="14" fillId="0" borderId="64" xfId="91" applyFont="1" applyBorder="1" applyAlignment="1" applyProtection="1">
      <alignment horizontal="center"/>
      <protection/>
    </xf>
    <xf numFmtId="164" fontId="14" fillId="0" borderId="66" xfId="91" applyFont="1" applyBorder="1" applyAlignment="1" applyProtection="1">
      <alignment horizontal="center"/>
      <protection/>
    </xf>
    <xf numFmtId="164" fontId="14" fillId="0" borderId="64" xfId="91" applyFont="1" applyBorder="1" applyAlignment="1" applyProtection="1" quotePrefix="1">
      <alignment horizontal="center"/>
      <protection/>
    </xf>
    <xf numFmtId="164" fontId="11" fillId="0" borderId="37" xfId="91" applyFont="1" applyBorder="1" applyAlignment="1">
      <alignment horizontal="center"/>
      <protection/>
    </xf>
    <xf numFmtId="0" fontId="8" fillId="0" borderId="152" xfId="0" applyFont="1" applyBorder="1" applyAlignment="1">
      <alignment horizontal="center"/>
    </xf>
    <xf numFmtId="164" fontId="14" fillId="0" borderId="115" xfId="91" applyFont="1" applyBorder="1" applyAlignment="1" applyProtection="1">
      <alignment horizontal="center"/>
      <protection/>
    </xf>
    <xf numFmtId="164" fontId="11" fillId="0" borderId="30" xfId="91" applyFont="1" applyBorder="1" applyAlignment="1">
      <alignment horizontal="center"/>
      <protection/>
    </xf>
    <xf numFmtId="164" fontId="11" fillId="0" borderId="115" xfId="91" applyFont="1" applyBorder="1" applyAlignment="1">
      <alignment horizontal="center"/>
      <protection/>
    </xf>
    <xf numFmtId="164" fontId="11" fillId="0" borderId="156" xfId="91" applyFont="1" applyBorder="1" applyAlignment="1">
      <alignment horizontal="center"/>
      <protection/>
    </xf>
    <xf numFmtId="0" fontId="5" fillId="0" borderId="20" xfId="0" applyFont="1" applyBorder="1" applyAlignment="1" applyProtection="1">
      <alignment horizontal="left"/>
      <protection locked="0"/>
    </xf>
    <xf numFmtId="0" fontId="6" fillId="0" borderId="20" xfId="0" applyFont="1" applyBorder="1" applyAlignment="1">
      <alignment/>
    </xf>
    <xf numFmtId="0" fontId="6" fillId="0" borderId="157" xfId="0" applyFont="1" applyBorder="1" applyAlignment="1">
      <alignment/>
    </xf>
    <xf numFmtId="164" fontId="8" fillId="0" borderId="158" xfId="91" applyFont="1" applyFill="1" applyBorder="1" applyAlignment="1">
      <alignment horizontal="left"/>
      <protection/>
    </xf>
    <xf numFmtId="0" fontId="8" fillId="0" borderId="2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9" xfId="0" applyBorder="1" applyAlignment="1">
      <alignment horizontal="center"/>
    </xf>
    <xf numFmtId="0" fontId="3" fillId="0" borderId="24" xfId="0" applyFont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160" xfId="0" applyBorder="1" applyAlignment="1">
      <alignment horizontal="center"/>
    </xf>
    <xf numFmtId="165" fontId="11" fillId="0" borderId="161" xfId="91" applyNumberFormat="1" applyFont="1" applyFill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/>
    </xf>
    <xf numFmtId="165" fontId="12" fillId="0" borderId="24" xfId="0" applyNumberFormat="1" applyFont="1" applyBorder="1" applyAlignment="1">
      <alignment horizontal="left"/>
    </xf>
    <xf numFmtId="165" fontId="12" fillId="0" borderId="153" xfId="0" applyNumberFormat="1" applyFont="1" applyBorder="1" applyAlignment="1">
      <alignment horizontal="left"/>
    </xf>
    <xf numFmtId="20" fontId="9" fillId="0" borderId="24" xfId="0" applyNumberFormat="1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162" xfId="0" applyFont="1" applyBorder="1" applyAlignment="1">
      <alignment horizontal="left"/>
    </xf>
    <xf numFmtId="0" fontId="64" fillId="0" borderId="144" xfId="0" applyFont="1" applyBorder="1" applyAlignment="1">
      <alignment horizontal="center"/>
    </xf>
    <xf numFmtId="0" fontId="64" fillId="0" borderId="105" xfId="0" applyFont="1" applyBorder="1" applyAlignment="1">
      <alignment horizontal="center"/>
    </xf>
    <xf numFmtId="164" fontId="16" fillId="55" borderId="163" xfId="91" applyFont="1" applyFill="1" applyBorder="1" applyAlignment="1" applyProtection="1">
      <alignment horizontal="center"/>
      <protection locked="0"/>
    </xf>
    <xf numFmtId="164" fontId="41" fillId="0" borderId="164" xfId="91" applyFont="1" applyBorder="1" applyAlignment="1" applyProtection="1">
      <alignment horizontal="center"/>
      <protection locked="0"/>
    </xf>
    <xf numFmtId="164" fontId="16" fillId="55" borderId="73" xfId="91" applyFont="1" applyFill="1" applyBorder="1" applyAlignment="1" applyProtection="1">
      <alignment horizontal="center"/>
      <protection locked="0"/>
    </xf>
    <xf numFmtId="164" fontId="41" fillId="0" borderId="165" xfId="91" applyFont="1" applyBorder="1" applyAlignment="1" applyProtection="1">
      <alignment horizontal="center"/>
      <protection locked="0"/>
    </xf>
    <xf numFmtId="164" fontId="16" fillId="55" borderId="37" xfId="91" applyFont="1" applyFill="1" applyBorder="1" applyAlignment="1" applyProtection="1" quotePrefix="1">
      <alignment horizontal="center"/>
      <protection locked="0"/>
    </xf>
    <xf numFmtId="164" fontId="41" fillId="0" borderId="152" xfId="91" applyFont="1" applyBorder="1" applyAlignment="1" applyProtection="1">
      <alignment horizontal="center"/>
      <protection locked="0"/>
    </xf>
    <xf numFmtId="164" fontId="16" fillId="55" borderId="64" xfId="91" applyFont="1" applyFill="1" applyBorder="1" applyAlignment="1" applyProtection="1">
      <alignment horizontal="center"/>
      <protection locked="0"/>
    </xf>
    <xf numFmtId="164" fontId="41" fillId="0" borderId="66" xfId="91" applyFont="1" applyBorder="1" applyAlignment="1" applyProtection="1">
      <alignment horizontal="center"/>
      <protection locked="0"/>
    </xf>
    <xf numFmtId="164" fontId="16" fillId="55" borderId="69" xfId="91" applyFont="1" applyFill="1" applyBorder="1" applyAlignment="1" applyProtection="1">
      <alignment horizontal="center"/>
      <protection locked="0"/>
    </xf>
    <xf numFmtId="164" fontId="41" fillId="0" borderId="71" xfId="91" applyFont="1" applyBorder="1" applyAlignment="1" applyProtection="1">
      <alignment horizontal="center"/>
      <protection locked="0"/>
    </xf>
    <xf numFmtId="164" fontId="16" fillId="55" borderId="37" xfId="91" applyFont="1" applyFill="1" applyBorder="1" applyAlignment="1" applyProtection="1">
      <alignment horizontal="center"/>
      <protection locked="0"/>
    </xf>
    <xf numFmtId="0" fontId="19" fillId="0" borderId="166" xfId="0" applyFont="1" applyBorder="1" applyAlignment="1">
      <alignment horizontal="center"/>
    </xf>
    <xf numFmtId="0" fontId="19" fillId="0" borderId="167" xfId="0" applyFont="1" applyBorder="1" applyAlignment="1">
      <alignment horizontal="center"/>
    </xf>
    <xf numFmtId="164" fontId="16" fillId="55" borderId="92" xfId="91" applyFont="1" applyFill="1" applyBorder="1" applyAlignment="1" applyProtection="1">
      <alignment horizontal="center"/>
      <protection locked="0"/>
    </xf>
    <xf numFmtId="164" fontId="41" fillId="0" borderId="168" xfId="91" applyFont="1" applyBorder="1" applyAlignment="1" applyProtection="1">
      <alignment horizontal="center"/>
      <protection locked="0"/>
    </xf>
    <xf numFmtId="164" fontId="16" fillId="55" borderId="92" xfId="91" applyFont="1" applyFill="1" applyBorder="1" applyAlignment="1" applyProtection="1" quotePrefix="1">
      <alignment horizontal="center"/>
      <protection locked="0"/>
    </xf>
    <xf numFmtId="0" fontId="14" fillId="0" borderId="37" xfId="0" applyFont="1" applyBorder="1" applyAlignment="1" applyProtection="1">
      <alignment horizontal="center"/>
      <protection/>
    </xf>
    <xf numFmtId="0" fontId="14" fillId="0" borderId="152" xfId="0" applyFont="1" applyBorder="1" applyAlignment="1" applyProtection="1">
      <alignment horizontal="center"/>
      <protection/>
    </xf>
    <xf numFmtId="0" fontId="14" fillId="0" borderId="37" xfId="0" applyFont="1" applyBorder="1" applyAlignment="1" applyProtection="1" quotePrefix="1">
      <alignment horizontal="center"/>
      <protection/>
    </xf>
    <xf numFmtId="0" fontId="18" fillId="53" borderId="53" xfId="0" applyFont="1" applyFill="1" applyBorder="1" applyAlignment="1">
      <alignment horizontal="center"/>
    </xf>
    <xf numFmtId="0" fontId="18" fillId="53" borderId="155" xfId="0" applyFont="1" applyFill="1" applyBorder="1" applyAlignment="1">
      <alignment horizontal="center"/>
    </xf>
    <xf numFmtId="0" fontId="15" fillId="0" borderId="115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8" fillId="0" borderId="115" xfId="0" applyFont="1" applyBorder="1" applyAlignment="1">
      <alignment horizontal="center"/>
    </xf>
    <xf numFmtId="0" fontId="8" fillId="0" borderId="156" xfId="0" applyFont="1" applyBorder="1" applyAlignment="1">
      <alignment horizontal="center"/>
    </xf>
    <xf numFmtId="0" fontId="18" fillId="53" borderId="35" xfId="0" applyFont="1" applyFill="1" applyBorder="1" applyAlignment="1">
      <alignment horizontal="center"/>
    </xf>
    <xf numFmtId="0" fontId="18" fillId="53" borderId="154" xfId="0" applyFont="1" applyFill="1" applyBorder="1" applyAlignment="1">
      <alignment horizontal="center"/>
    </xf>
    <xf numFmtId="0" fontId="14" fillId="0" borderId="115" xfId="0" applyFont="1" applyBorder="1" applyAlignment="1" applyProtection="1">
      <alignment horizontal="center"/>
      <protection/>
    </xf>
    <xf numFmtId="0" fontId="8" fillId="0" borderId="30" xfId="0" applyFont="1" applyBorder="1" applyAlignment="1">
      <alignment horizontal="center"/>
    </xf>
    <xf numFmtId="0" fontId="14" fillId="0" borderId="76" xfId="0" applyFont="1" applyBorder="1" applyAlignment="1" applyProtection="1">
      <alignment horizontal="center"/>
      <protection/>
    </xf>
    <xf numFmtId="0" fontId="9" fillId="0" borderId="159" xfId="0" applyFont="1" applyBorder="1" applyAlignment="1">
      <alignment horizontal="center"/>
    </xf>
    <xf numFmtId="164" fontId="4" fillId="55" borderId="152" xfId="91" applyFont="1" applyFill="1" applyBorder="1" applyAlignment="1" applyProtection="1">
      <alignment horizontal="center"/>
      <protection locked="0"/>
    </xf>
    <xf numFmtId="164" fontId="4" fillId="55" borderId="152" xfId="91" applyFont="1" applyFill="1" applyBorder="1" applyAlignment="1" applyProtection="1" quotePrefix="1">
      <alignment horizontal="center"/>
      <protection locked="0"/>
    </xf>
    <xf numFmtId="164" fontId="4" fillId="55" borderId="153" xfId="91" applyFont="1" applyFill="1" applyBorder="1" applyAlignment="1" applyProtection="1">
      <alignment horizontal="center"/>
      <protection locked="0"/>
    </xf>
    <xf numFmtId="164" fontId="4" fillId="55" borderId="66" xfId="91" applyFont="1" applyFill="1" applyBorder="1" applyAlignment="1" applyProtection="1">
      <alignment horizontal="center"/>
      <protection locked="0"/>
    </xf>
    <xf numFmtId="164" fontId="4" fillId="55" borderId="92" xfId="91" applyFont="1" applyFill="1" applyBorder="1" applyAlignment="1" applyProtection="1">
      <alignment horizontal="center"/>
      <protection locked="0"/>
    </xf>
    <xf numFmtId="164" fontId="4" fillId="55" borderId="168" xfId="91" applyFont="1" applyFill="1" applyBorder="1" applyAlignment="1" applyProtection="1">
      <alignment horizontal="center"/>
      <protection locked="0"/>
    </xf>
    <xf numFmtId="164" fontId="4" fillId="55" borderId="92" xfId="91" applyFont="1" applyFill="1" applyBorder="1" applyAlignment="1" applyProtection="1">
      <alignment horizontal="center"/>
      <protection locked="0"/>
    </xf>
    <xf numFmtId="164" fontId="4" fillId="55" borderId="168" xfId="91" applyFont="1" applyFill="1" applyBorder="1" applyAlignment="1" applyProtection="1">
      <alignment horizontal="center"/>
      <protection locked="0"/>
    </xf>
    <xf numFmtId="164" fontId="4" fillId="55" borderId="92" xfId="91" applyFont="1" applyFill="1" applyBorder="1" applyAlignment="1" applyProtection="1" quotePrefix="1">
      <alignment horizontal="center"/>
      <protection locked="0"/>
    </xf>
    <xf numFmtId="164" fontId="4" fillId="55" borderId="168" xfId="91" applyFont="1" applyFill="1" applyBorder="1" applyAlignment="1" applyProtection="1" quotePrefix="1">
      <alignment horizontal="center"/>
      <protection locked="0"/>
    </xf>
    <xf numFmtId="164" fontId="14" fillId="0" borderId="66" xfId="91" applyFont="1" applyBorder="1" applyAlignment="1" applyProtection="1" quotePrefix="1">
      <alignment horizontal="center"/>
      <protection/>
    </xf>
    <xf numFmtId="164" fontId="11" fillId="0" borderId="152" xfId="91" applyFont="1" applyBorder="1" applyAlignment="1">
      <alignment horizontal="center"/>
      <protection/>
    </xf>
    <xf numFmtId="164" fontId="18" fillId="53" borderId="35" xfId="91" applyFont="1" applyFill="1" applyBorder="1" applyAlignment="1">
      <alignment horizontal="center"/>
      <protection/>
    </xf>
    <xf numFmtId="164" fontId="18" fillId="53" borderId="154" xfId="91" applyFont="1" applyFill="1" applyBorder="1" applyAlignment="1">
      <alignment horizontal="center"/>
      <protection/>
    </xf>
    <xf numFmtId="164" fontId="18" fillId="53" borderId="53" xfId="91" applyFont="1" applyFill="1" applyBorder="1" applyAlignment="1">
      <alignment horizontal="center"/>
      <protection/>
    </xf>
    <xf numFmtId="164" fontId="18" fillId="53" borderId="155" xfId="91" applyFont="1" applyFill="1" applyBorder="1" applyAlignment="1">
      <alignment horizontal="center"/>
      <protection/>
    </xf>
    <xf numFmtId="0" fontId="3" fillId="0" borderId="24" xfId="0" applyFont="1" applyBorder="1" applyAlignment="1" applyProtection="1" quotePrefix="1">
      <alignment horizontal="center"/>
      <protection locked="0"/>
    </xf>
  </cellXfs>
  <cellStyles count="9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ali_LohkoKaavio_4-5_makrot" xfId="91"/>
    <cellStyle name="Normaali_MK-sijoitetut" xfId="92"/>
    <cellStyle name="Normal 2" xfId="93"/>
    <cellStyle name="Normal 3" xfId="94"/>
    <cellStyle name="Normal 4" xfId="95"/>
    <cellStyle name="Note" xfId="96"/>
    <cellStyle name="Note 2" xfId="97"/>
    <cellStyle name="Output" xfId="98"/>
    <cellStyle name="Output 2" xfId="99"/>
    <cellStyle name="Percent" xfId="100"/>
    <cellStyle name="Title" xfId="101"/>
    <cellStyle name="Title 2" xfId="102"/>
    <cellStyle name="Total" xfId="103"/>
    <cellStyle name="Total 2" xfId="104"/>
    <cellStyle name="Warning Text" xfId="105"/>
    <cellStyle name="Warning Text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6" width="12.7109375" style="0" customWidth="1"/>
    <col min="7" max="7" width="2.7109375" style="0" customWidth="1"/>
  </cols>
  <sheetData>
    <row r="1" spans="1:7" ht="15">
      <c r="A1" s="260"/>
      <c r="B1" s="260"/>
      <c r="C1" s="260"/>
      <c r="D1" s="260"/>
      <c r="E1" s="260"/>
      <c r="F1" s="260"/>
      <c r="G1" s="260"/>
    </row>
    <row r="2" spans="1:7" ht="15">
      <c r="A2" s="260"/>
      <c r="B2" s="261" t="s">
        <v>0</v>
      </c>
      <c r="C2" s="261" t="s">
        <v>336</v>
      </c>
      <c r="D2" s="261" t="s">
        <v>337</v>
      </c>
      <c r="E2" s="261" t="s">
        <v>338</v>
      </c>
      <c r="F2" s="261" t="s">
        <v>339</v>
      </c>
      <c r="G2" s="260"/>
    </row>
    <row r="3" spans="1:7" ht="19.5" customHeight="1">
      <c r="A3" s="260"/>
      <c r="B3" s="262" t="s">
        <v>29</v>
      </c>
      <c r="C3" s="262" t="s">
        <v>340</v>
      </c>
      <c r="D3" s="262" t="s">
        <v>341</v>
      </c>
      <c r="E3" s="262" t="s">
        <v>341</v>
      </c>
      <c r="F3" s="262" t="s">
        <v>342</v>
      </c>
      <c r="G3" s="260"/>
    </row>
    <row r="4" spans="1:7" ht="19.5" customHeight="1">
      <c r="A4" s="260"/>
      <c r="B4" s="263" t="s">
        <v>31</v>
      </c>
      <c r="C4" s="263" t="s">
        <v>343</v>
      </c>
      <c r="D4" s="263" t="s">
        <v>344</v>
      </c>
      <c r="E4" s="263" t="s">
        <v>345</v>
      </c>
      <c r="F4" s="263" t="s">
        <v>346</v>
      </c>
      <c r="G4" s="260"/>
    </row>
    <row r="5" spans="1:7" ht="19.5" customHeight="1">
      <c r="A5" s="260"/>
      <c r="B5" s="263" t="s">
        <v>36</v>
      </c>
      <c r="C5" s="263" t="s">
        <v>347</v>
      </c>
      <c r="D5" s="263" t="s">
        <v>348</v>
      </c>
      <c r="E5" s="263" t="s">
        <v>348</v>
      </c>
      <c r="F5" s="263" t="s">
        <v>349</v>
      </c>
      <c r="G5" s="260"/>
    </row>
    <row r="6" spans="1:7" ht="19.5" customHeight="1">
      <c r="A6" s="260"/>
      <c r="B6" s="263" t="s">
        <v>1</v>
      </c>
      <c r="C6" s="263" t="s">
        <v>346</v>
      </c>
      <c r="D6" s="263" t="s">
        <v>350</v>
      </c>
      <c r="E6" s="263" t="s">
        <v>351</v>
      </c>
      <c r="F6" s="263" t="s">
        <v>352</v>
      </c>
      <c r="G6" s="260"/>
    </row>
    <row r="7" spans="1:7" ht="19.5" customHeight="1">
      <c r="A7" s="260"/>
      <c r="B7" s="263" t="s">
        <v>21</v>
      </c>
      <c r="C7" s="263" t="s">
        <v>353</v>
      </c>
      <c r="D7" s="263" t="s">
        <v>354</v>
      </c>
      <c r="E7" s="264" t="s">
        <v>355</v>
      </c>
      <c r="F7" s="263" t="s">
        <v>356</v>
      </c>
      <c r="G7" s="260"/>
    </row>
    <row r="8" spans="1:7" ht="19.5" customHeight="1">
      <c r="A8" s="260"/>
      <c r="B8" s="263" t="s">
        <v>23</v>
      </c>
      <c r="C8" s="263" t="s">
        <v>357</v>
      </c>
      <c r="D8" s="263" t="s">
        <v>358</v>
      </c>
      <c r="E8" s="264" t="s">
        <v>355</v>
      </c>
      <c r="F8" s="263" t="s">
        <v>352</v>
      </c>
      <c r="G8" s="260"/>
    </row>
    <row r="9" spans="1:7" ht="19.5" customHeight="1">
      <c r="A9" s="260"/>
      <c r="B9" s="263" t="s">
        <v>49</v>
      </c>
      <c r="C9" s="263" t="s">
        <v>357</v>
      </c>
      <c r="D9" s="263" t="s">
        <v>341</v>
      </c>
      <c r="E9" s="264" t="s">
        <v>355</v>
      </c>
      <c r="F9" s="263" t="s">
        <v>351</v>
      </c>
      <c r="G9" s="260"/>
    </row>
    <row r="10" spans="1:7" ht="19.5" customHeight="1">
      <c r="A10" s="260"/>
      <c r="B10" s="263" t="s">
        <v>88</v>
      </c>
      <c r="C10" s="263" t="s">
        <v>359</v>
      </c>
      <c r="D10" s="263" t="s">
        <v>360</v>
      </c>
      <c r="E10" s="264" t="s">
        <v>355</v>
      </c>
      <c r="F10" s="263" t="s">
        <v>361</v>
      </c>
      <c r="G10" s="260"/>
    </row>
    <row r="11" spans="1:7" ht="19.5" customHeight="1">
      <c r="A11" s="260"/>
      <c r="B11" s="263" t="s">
        <v>96</v>
      </c>
      <c r="C11" s="263" t="s">
        <v>347</v>
      </c>
      <c r="D11" s="263" t="s">
        <v>348</v>
      </c>
      <c r="E11" s="264" t="s">
        <v>355</v>
      </c>
      <c r="F11" s="263" t="s">
        <v>362</v>
      </c>
      <c r="G11" s="260"/>
    </row>
    <row r="12" spans="1:7" ht="19.5" customHeight="1">
      <c r="A12" s="260"/>
      <c r="B12" s="263" t="s">
        <v>41</v>
      </c>
      <c r="C12" s="263" t="s">
        <v>340</v>
      </c>
      <c r="D12" s="263" t="s">
        <v>363</v>
      </c>
      <c r="E12" s="264" t="s">
        <v>355</v>
      </c>
      <c r="F12" s="263" t="s">
        <v>356</v>
      </c>
      <c r="G12" s="260"/>
    </row>
    <row r="13" spans="1:7" ht="19.5" customHeight="1">
      <c r="A13" s="260"/>
      <c r="B13" s="263" t="s">
        <v>42</v>
      </c>
      <c r="C13" s="263" t="s">
        <v>364</v>
      </c>
      <c r="D13" s="263" t="s">
        <v>345</v>
      </c>
      <c r="E13" s="264" t="s">
        <v>355</v>
      </c>
      <c r="F13" s="263" t="s">
        <v>365</v>
      </c>
      <c r="G13" s="260"/>
    </row>
    <row r="14" spans="1:7" ht="19.5" customHeight="1">
      <c r="A14" s="260"/>
      <c r="B14" s="263" t="s">
        <v>46</v>
      </c>
      <c r="C14" s="263" t="s">
        <v>366</v>
      </c>
      <c r="D14" s="263" t="s">
        <v>362</v>
      </c>
      <c r="E14" s="264" t="s">
        <v>355</v>
      </c>
      <c r="F14" s="263" t="s">
        <v>350</v>
      </c>
      <c r="G14" s="260"/>
    </row>
    <row r="15" spans="1:7" ht="19.5" customHeight="1">
      <c r="A15" s="260"/>
      <c r="B15" s="263" t="s">
        <v>367</v>
      </c>
      <c r="C15" s="264" t="s">
        <v>355</v>
      </c>
      <c r="D15" s="263" t="s">
        <v>343</v>
      </c>
      <c r="E15" s="264" t="s">
        <v>355</v>
      </c>
      <c r="F15" s="263" t="s">
        <v>357</v>
      </c>
      <c r="G15" s="260"/>
    </row>
    <row r="16" spans="1:7" ht="19.5" customHeight="1">
      <c r="A16" s="260"/>
      <c r="B16" s="263" t="s">
        <v>368</v>
      </c>
      <c r="C16" s="264" t="s">
        <v>355</v>
      </c>
      <c r="D16" s="263" t="s">
        <v>340</v>
      </c>
      <c r="E16" s="264" t="s">
        <v>355</v>
      </c>
      <c r="F16" s="263" t="s">
        <v>366</v>
      </c>
      <c r="G16" s="260"/>
    </row>
    <row r="17" spans="1:7" ht="19.5" customHeight="1">
      <c r="A17" s="260"/>
      <c r="B17" s="263" t="s">
        <v>369</v>
      </c>
      <c r="C17" s="263" t="s">
        <v>343</v>
      </c>
      <c r="D17" s="264" t="s">
        <v>355</v>
      </c>
      <c r="E17" s="264" t="s">
        <v>355</v>
      </c>
      <c r="F17" s="264" t="s">
        <v>355</v>
      </c>
      <c r="G17" s="260"/>
    </row>
    <row r="18" spans="1:7" ht="19.5" customHeight="1">
      <c r="A18" s="260"/>
      <c r="B18" s="265" t="s">
        <v>370</v>
      </c>
      <c r="C18" s="265" t="s">
        <v>340</v>
      </c>
      <c r="D18" s="266" t="s">
        <v>355</v>
      </c>
      <c r="E18" s="266" t="s">
        <v>355</v>
      </c>
      <c r="F18" s="266" t="s">
        <v>355</v>
      </c>
      <c r="G18" s="260"/>
    </row>
    <row r="19" spans="1:7" ht="15.75" thickBot="1">
      <c r="A19" s="260"/>
      <c r="B19" s="260"/>
      <c r="C19" s="260"/>
      <c r="D19" s="260"/>
      <c r="E19" s="260"/>
      <c r="F19" s="260"/>
      <c r="G19" s="260"/>
    </row>
    <row r="20" spans="1:7" ht="15" customHeight="1">
      <c r="A20" s="260"/>
      <c r="B20" s="308" t="s">
        <v>371</v>
      </c>
      <c r="C20" s="309"/>
      <c r="D20" s="309"/>
      <c r="E20" s="309"/>
      <c r="F20" s="310"/>
      <c r="G20" s="260"/>
    </row>
    <row r="21" spans="1:7" ht="15.75" thickBot="1">
      <c r="A21" s="260"/>
      <c r="B21" s="311"/>
      <c r="C21" s="312"/>
      <c r="D21" s="312"/>
      <c r="E21" s="312"/>
      <c r="F21" s="313"/>
      <c r="G21" s="260"/>
    </row>
    <row r="22" spans="1:7" ht="15">
      <c r="A22" s="260"/>
      <c r="B22" s="260"/>
      <c r="C22" s="260"/>
      <c r="D22" s="260"/>
      <c r="E22" s="260"/>
      <c r="F22" s="260"/>
      <c r="G22" s="260"/>
    </row>
  </sheetData>
  <sheetProtection/>
  <mergeCells count="1">
    <mergeCell ref="B20:F2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130" r:id="rId1"/>
  <headerFooter>
    <oddHeader>&amp;CMejlans Bollförening r.f.</oddHeader>
    <oddFooter>&amp;Cwww.mbf.fi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44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23.140625" style="0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25" width="9.140625" style="0" hidden="1" customWidth="1" outlineLevel="1"/>
    <col min="26" max="36" width="0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ht="15.75" thickBot="1">
      <c r="B1" s="247" t="s">
        <v>372</v>
      </c>
    </row>
    <row r="2" spans="2:21" ht="16.5" thickTop="1">
      <c r="B2" s="1"/>
      <c r="C2" s="177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339" t="s">
        <v>31</v>
      </c>
      <c r="M2" s="340"/>
      <c r="N2" s="340"/>
      <c r="O2" s="341"/>
      <c r="P2" s="342" t="s">
        <v>2</v>
      </c>
      <c r="Q2" s="343"/>
      <c r="R2" s="343"/>
      <c r="S2" s="344">
        <v>1</v>
      </c>
      <c r="T2" s="345"/>
      <c r="U2" s="346"/>
    </row>
    <row r="3" spans="2:46" ht="16.5" thickBot="1">
      <c r="B3" s="7"/>
      <c r="C3" s="178"/>
      <c r="D3" s="8" t="s">
        <v>3</v>
      </c>
      <c r="E3" s="9" t="s">
        <v>4</v>
      </c>
      <c r="F3" s="347">
        <v>15</v>
      </c>
      <c r="G3" s="348"/>
      <c r="H3" s="349"/>
      <c r="I3" s="350" t="s">
        <v>5</v>
      </c>
      <c r="J3" s="351"/>
      <c r="K3" s="351"/>
      <c r="L3" s="352">
        <v>41342</v>
      </c>
      <c r="M3" s="352"/>
      <c r="N3" s="352"/>
      <c r="O3" s="353"/>
      <c r="P3" s="10" t="s">
        <v>6</v>
      </c>
      <c r="Q3" s="192"/>
      <c r="R3" s="192"/>
      <c r="S3" s="354">
        <v>0.5833333333333334</v>
      </c>
      <c r="T3" s="355"/>
      <c r="U3" s="356"/>
      <c r="AM3" s="357" t="s">
        <v>373</v>
      </c>
      <c r="AN3" s="358"/>
      <c r="AO3" s="247"/>
      <c r="AP3" s="247"/>
      <c r="AQ3" s="247"/>
      <c r="AR3" s="247"/>
      <c r="AS3" s="268" t="s">
        <v>374</v>
      </c>
      <c r="AT3" s="268" t="s">
        <v>375</v>
      </c>
    </row>
    <row r="4" spans="2:46" ht="16.5" thickTop="1">
      <c r="B4" s="12"/>
      <c r="C4" s="182" t="s">
        <v>151</v>
      </c>
      <c r="D4" s="13" t="s">
        <v>7</v>
      </c>
      <c r="E4" s="14" t="s">
        <v>8</v>
      </c>
      <c r="F4" s="335" t="s">
        <v>9</v>
      </c>
      <c r="G4" s="336"/>
      <c r="H4" s="335" t="s">
        <v>10</v>
      </c>
      <c r="I4" s="336"/>
      <c r="J4" s="335" t="s">
        <v>11</v>
      </c>
      <c r="K4" s="336"/>
      <c r="L4" s="335" t="s">
        <v>12</v>
      </c>
      <c r="M4" s="336"/>
      <c r="N4" s="335"/>
      <c r="O4" s="336"/>
      <c r="P4" s="15" t="s">
        <v>13</v>
      </c>
      <c r="Q4" s="16" t="s">
        <v>14</v>
      </c>
      <c r="R4" s="17" t="s">
        <v>15</v>
      </c>
      <c r="S4" s="18"/>
      <c r="T4" s="337" t="s">
        <v>16</v>
      </c>
      <c r="U4" s="338"/>
      <c r="W4" s="78" t="s">
        <v>64</v>
      </c>
      <c r="X4" s="79"/>
      <c r="Y4" s="80" t="s">
        <v>65</v>
      </c>
      <c r="AL4" s="269" t="s">
        <v>376</v>
      </c>
      <c r="AM4" s="270" t="s">
        <v>377</v>
      </c>
      <c r="AN4" s="270" t="s">
        <v>378</v>
      </c>
      <c r="AO4" s="271" t="s">
        <v>379</v>
      </c>
      <c r="AP4" s="273" t="s">
        <v>380</v>
      </c>
      <c r="AQ4" s="272" t="s">
        <v>381</v>
      </c>
      <c r="AR4" s="273" t="s">
        <v>382</v>
      </c>
      <c r="AS4" s="269" t="s">
        <v>383</v>
      </c>
      <c r="AT4" s="274" t="s">
        <v>384</v>
      </c>
    </row>
    <row r="5" spans="2:46" ht="15">
      <c r="B5" s="19" t="s">
        <v>9</v>
      </c>
      <c r="C5" s="183">
        <v>1655</v>
      </c>
      <c r="D5" s="20" t="s">
        <v>229</v>
      </c>
      <c r="E5" s="21" t="s">
        <v>20</v>
      </c>
      <c r="F5" s="22"/>
      <c r="G5" s="23"/>
      <c r="H5" s="24">
        <f>+R15</f>
      </c>
      <c r="I5" s="25">
        <f>+S15</f>
      </c>
      <c r="J5" s="24">
        <f>R11</f>
      </c>
      <c r="K5" s="25">
        <f>S11</f>
      </c>
      <c r="L5" s="24">
        <f>R13</f>
      </c>
      <c r="M5" s="25">
        <f>S13</f>
      </c>
      <c r="N5" s="24"/>
      <c r="O5" s="25"/>
      <c r="P5" s="26">
        <f>IF(SUM(F5:O5)=0,"",COUNTIF(G5:G8,"3"))</f>
      </c>
      <c r="Q5" s="27">
        <f>IF(SUM(G5:P5)=0,"",COUNTIF(F5:F8,"3"))</f>
      </c>
      <c r="R5" s="28">
        <f>IF(SUM(F5:O5)=0,"",SUM(G5:G8))</f>
      </c>
      <c r="S5" s="29">
        <f>IF(SUM(F5:O5)=0,"",SUM(F5:F8))</f>
      </c>
      <c r="T5" s="402"/>
      <c r="U5" s="403"/>
      <c r="W5" s="81">
        <f>+W11+W13+W15</f>
        <v>0</v>
      </c>
      <c r="X5" s="82">
        <f>+X11+X13+X15</f>
        <v>0</v>
      </c>
      <c r="Y5" s="83">
        <f>+W5-X5</f>
        <v>0</v>
      </c>
      <c r="AL5" s="286"/>
      <c r="AM5" s="47">
        <f aca="true" t="shared" si="0" ref="AM5:AR5">AM11+AM13+AM15</f>
        <v>0</v>
      </c>
      <c r="AN5" s="47">
        <f t="shared" si="0"/>
        <v>0</v>
      </c>
      <c r="AO5" s="275">
        <f t="shared" si="0"/>
        <v>0</v>
      </c>
      <c r="AP5" s="277">
        <f t="shared" si="0"/>
        <v>0</v>
      </c>
      <c r="AQ5" s="276">
        <f t="shared" si="0"/>
        <v>0</v>
      </c>
      <c r="AR5" s="277">
        <f t="shared" si="0"/>
        <v>0</v>
      </c>
      <c r="AS5" s="278" t="e">
        <f>AO5/AP5</f>
        <v>#DIV/0!</v>
      </c>
      <c r="AT5" s="279" t="e">
        <f>AQ5/AR5</f>
        <v>#DIV/0!</v>
      </c>
    </row>
    <row r="6" spans="2:46" ht="15">
      <c r="B6" s="30" t="s">
        <v>10</v>
      </c>
      <c r="C6" s="183">
        <v>1398</v>
      </c>
      <c r="D6" s="20" t="s">
        <v>313</v>
      </c>
      <c r="E6" s="31" t="s">
        <v>25</v>
      </c>
      <c r="F6" s="32">
        <f>+S15</f>
      </c>
      <c r="G6" s="33">
        <f>+R15</f>
      </c>
      <c r="H6" s="34"/>
      <c r="I6" s="35"/>
      <c r="J6" s="32">
        <f>R14</f>
      </c>
      <c r="K6" s="33">
        <f>S14</f>
      </c>
      <c r="L6" s="32">
        <f>R12</f>
      </c>
      <c r="M6" s="33">
        <f>S12</f>
      </c>
      <c r="N6" s="32"/>
      <c r="O6" s="33"/>
      <c r="P6" s="26">
        <f>IF(SUM(F6:O6)=0,"",COUNTIF(I5:I8,"3"))</f>
      </c>
      <c r="Q6" s="27">
        <f>IF(SUM(G6:P6)=0,"",COUNTIF(H5:H8,"3"))</f>
      </c>
      <c r="R6" s="28">
        <f>IF(SUM(F6:O6)=0,"",SUM(I5:I8))</f>
      </c>
      <c r="S6" s="29">
        <f>IF(SUM(F6:O6)=0,"",SUM(H5:H8))</f>
      </c>
      <c r="T6" s="402"/>
      <c r="U6" s="403"/>
      <c r="W6" s="81">
        <f>+W12+W14+X15</f>
        <v>0</v>
      </c>
      <c r="X6" s="82">
        <f>+X12+X14+W15</f>
        <v>0</v>
      </c>
      <c r="Y6" s="83">
        <f>+W6-X6</f>
        <v>0</v>
      </c>
      <c r="AL6" s="287"/>
      <c r="AM6" s="47">
        <f>AM12+AM14+AN15</f>
        <v>0</v>
      </c>
      <c r="AN6" s="47">
        <f>AN12+AN14+AM15</f>
        <v>0</v>
      </c>
      <c r="AO6" s="275">
        <f>AO12+AO14+AP15</f>
        <v>0</v>
      </c>
      <c r="AP6" s="277">
        <f>AP12+AP14+AO15</f>
        <v>0</v>
      </c>
      <c r="AQ6" s="276">
        <f>AQ12+AQ14+AR15</f>
        <v>0</v>
      </c>
      <c r="AR6" s="277">
        <f>AR12+AR14+AQ15</f>
        <v>0</v>
      </c>
      <c r="AS6" s="278" t="e">
        <f>AO6/AP6</f>
        <v>#DIV/0!</v>
      </c>
      <c r="AT6" s="279" t="e">
        <f>AQ6/AR6</f>
        <v>#DIV/0!</v>
      </c>
    </row>
    <row r="7" spans="2:46" ht="15">
      <c r="B7" s="30" t="s">
        <v>11</v>
      </c>
      <c r="C7" s="183">
        <v>1198</v>
      </c>
      <c r="D7" s="20" t="s">
        <v>314</v>
      </c>
      <c r="E7" s="31" t="s">
        <v>27</v>
      </c>
      <c r="F7" s="32">
        <f>+S11</f>
      </c>
      <c r="G7" s="33">
        <f>+R11</f>
      </c>
      <c r="H7" s="32">
        <f>S14</f>
      </c>
      <c r="I7" s="33">
        <f>R14</f>
      </c>
      <c r="J7" s="34"/>
      <c r="K7" s="35"/>
      <c r="L7" s="32">
        <f>R16</f>
      </c>
      <c r="M7" s="33">
        <f>S16</f>
      </c>
      <c r="N7" s="32"/>
      <c r="O7" s="33"/>
      <c r="P7" s="26">
        <f>IF(SUM(F7:O7)=0,"",COUNTIF(K5:K8,"3"))</f>
      </c>
      <c r="Q7" s="27">
        <f>IF(SUM(G7:P7)=0,"",COUNTIF(J5:J8,"3"))</f>
      </c>
      <c r="R7" s="28">
        <f>IF(SUM(F7:O7)=0,"",SUM(K5:K8))</f>
      </c>
      <c r="S7" s="29">
        <f>IF(SUM(F7:O7)=0,"",SUM(J5:J8))</f>
      </c>
      <c r="T7" s="402"/>
      <c r="U7" s="403"/>
      <c r="W7" s="81">
        <f>+X11+X14+W16</f>
        <v>0</v>
      </c>
      <c r="X7" s="82">
        <f>+W11+W14+X16</f>
        <v>0</v>
      </c>
      <c r="Y7" s="83">
        <f>+W7-X7</f>
        <v>0</v>
      </c>
      <c r="AL7" s="287"/>
      <c r="AM7" s="47">
        <f>AN11+AN14+AM16</f>
        <v>0</v>
      </c>
      <c r="AN7" s="47">
        <f>AM11+AM14+AN16</f>
        <v>0</v>
      </c>
      <c r="AO7" s="275">
        <f>AP11+AP14+AO16</f>
        <v>0</v>
      </c>
      <c r="AP7" s="277">
        <f>AO11+AO14+AP16</f>
        <v>0</v>
      </c>
      <c r="AQ7" s="276">
        <f>AR11+AR14+AQ16</f>
        <v>0</v>
      </c>
      <c r="AR7" s="277">
        <f>AQ11+AQ14+AR16</f>
        <v>0</v>
      </c>
      <c r="AS7" s="278" t="e">
        <f>AO7/AP7</f>
        <v>#DIV/0!</v>
      </c>
      <c r="AT7" s="279" t="e">
        <f>AQ7/AR7</f>
        <v>#DIV/0!</v>
      </c>
    </row>
    <row r="8" spans="2:46" ht="15.75" thickBot="1">
      <c r="B8" s="36" t="s">
        <v>12</v>
      </c>
      <c r="C8" s="184"/>
      <c r="D8" s="37"/>
      <c r="E8" s="38"/>
      <c r="F8" s="39">
        <f>S13</f>
      </c>
      <c r="G8" s="40">
        <f>R13</f>
      </c>
      <c r="H8" s="39">
        <f>S12</f>
      </c>
      <c r="I8" s="40">
        <f>R12</f>
      </c>
      <c r="J8" s="39">
        <f>S16</f>
      </c>
      <c r="K8" s="40">
        <f>R16</f>
      </c>
      <c r="L8" s="41"/>
      <c r="M8" s="42"/>
      <c r="N8" s="39"/>
      <c r="O8" s="40"/>
      <c r="P8" s="43">
        <f>IF(SUM(F8:O8)=0,"",COUNTIF(M5:M8,"3"))</f>
      </c>
      <c r="Q8" s="44">
        <f>IF(SUM(G8:P8)=0,"",COUNTIF(L5:L8,"3"))</f>
      </c>
      <c r="R8" s="45">
        <f>IF(SUM(F8:O9)=0,"",SUM(M5:M8))</f>
      </c>
      <c r="S8" s="46">
        <f>IF(SUM(F8:O8)=0,"",SUM(L5:L8))</f>
      </c>
      <c r="T8" s="404"/>
      <c r="U8" s="405"/>
      <c r="W8" s="81">
        <f>+X12+X13+X16</f>
        <v>0</v>
      </c>
      <c r="X8" s="82">
        <f>+W12+W13+W16</f>
        <v>0</v>
      </c>
      <c r="Y8" s="83">
        <f>+W8-X8</f>
        <v>0</v>
      </c>
      <c r="AL8" s="288"/>
      <c r="AM8" s="280">
        <f>AN12+AN13+AN16</f>
        <v>0</v>
      </c>
      <c r="AN8" s="280">
        <f>AM12+AM13+AM16</f>
        <v>0</v>
      </c>
      <c r="AO8" s="281">
        <f>AP12+AP13+AP16</f>
        <v>0</v>
      </c>
      <c r="AP8" s="283">
        <f>AO12+AO13+AO16</f>
        <v>0</v>
      </c>
      <c r="AQ8" s="282">
        <f>AR12+AR13+AR16</f>
        <v>0</v>
      </c>
      <c r="AR8" s="283">
        <f>AQ12+AQ13+AQ16</f>
        <v>0</v>
      </c>
      <c r="AS8" s="284" t="e">
        <f>AO8/AP8</f>
        <v>#DIV/0!</v>
      </c>
      <c r="AT8" s="285" t="e">
        <f>AQ8/AR8</f>
        <v>#DIV/0!</v>
      </c>
    </row>
    <row r="9" spans="1:26" ht="16.5" hidden="1" outlineLevel="1" thickTop="1">
      <c r="A9" s="77"/>
      <c r="B9" s="84"/>
      <c r="C9" s="130"/>
      <c r="D9" s="85" t="s">
        <v>66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88"/>
      <c r="W9" s="89"/>
      <c r="X9" s="90" t="s">
        <v>67</v>
      </c>
      <c r="Y9" s="91">
        <f>SUM(Y5:Y8)</f>
        <v>0</v>
      </c>
      <c r="Z9" s="90" t="str">
        <f>IF(Y9=0,"OK","Virhe")</f>
        <v>OK</v>
      </c>
    </row>
    <row r="10" spans="1:25" ht="16.5" hidden="1" outlineLevel="1" thickBot="1">
      <c r="A10" s="77"/>
      <c r="B10" s="92"/>
      <c r="C10" s="210"/>
      <c r="D10" s="93" t="s">
        <v>68</v>
      </c>
      <c r="E10" s="94"/>
      <c r="F10" s="94"/>
      <c r="G10" s="95"/>
      <c r="H10" s="330" t="s">
        <v>69</v>
      </c>
      <c r="I10" s="331"/>
      <c r="J10" s="332" t="s">
        <v>70</v>
      </c>
      <c r="K10" s="331"/>
      <c r="L10" s="332" t="s">
        <v>71</v>
      </c>
      <c r="M10" s="331"/>
      <c r="N10" s="332" t="s">
        <v>72</v>
      </c>
      <c r="O10" s="331"/>
      <c r="P10" s="332" t="s">
        <v>73</v>
      </c>
      <c r="Q10" s="331"/>
      <c r="R10" s="333" t="s">
        <v>74</v>
      </c>
      <c r="S10" s="334"/>
      <c r="U10" s="96"/>
      <c r="W10" s="97" t="s">
        <v>64</v>
      </c>
      <c r="X10" s="98"/>
      <c r="Y10" s="80" t="s">
        <v>65</v>
      </c>
    </row>
    <row r="11" spans="1:44" ht="15.75" hidden="1" outlineLevel="1">
      <c r="A11" s="77"/>
      <c r="B11" s="211" t="s">
        <v>75</v>
      </c>
      <c r="C11" s="179"/>
      <c r="D11" s="99" t="str">
        <f>IF(D5&gt;"",D5,"")</f>
        <v>Nyberg Johan</v>
      </c>
      <c r="E11" s="100" t="str">
        <f>IF(D7&gt;"",D7,"")</f>
        <v>Vartiainen Arttu</v>
      </c>
      <c r="F11" s="86"/>
      <c r="G11" s="101"/>
      <c r="H11" s="323"/>
      <c r="I11" s="324"/>
      <c r="J11" s="321"/>
      <c r="K11" s="322"/>
      <c r="L11" s="321"/>
      <c r="M11" s="322"/>
      <c r="N11" s="321"/>
      <c r="O11" s="322"/>
      <c r="P11" s="325"/>
      <c r="Q11" s="322"/>
      <c r="R11" s="102">
        <f aca="true" t="shared" si="1" ref="R11:R16">IF(COUNT(H11:P11)=0,"",COUNTIF(H11:P11,"&gt;=0"))</f>
      </c>
      <c r="S11" s="103">
        <f aca="true" t="shared" si="2" ref="S11:S16">IF(COUNT(H11:P11)=0,"",(IF(LEFT(H11,1)="-",1,0)+IF(LEFT(J11,1)="-",1,0)+IF(LEFT(L11,1)="-",1,0)+IF(LEFT(N11,1)="-",1,0)+IF(LEFT(P11,1)="-",1,0)))</f>
      </c>
      <c r="T11" s="104"/>
      <c r="U11" s="105"/>
      <c r="W11" s="106">
        <f aca="true" t="shared" si="3" ref="W11:X16">+AA11+AC11+AE11+AG11+AI11</f>
        <v>0</v>
      </c>
      <c r="X11" s="107">
        <f t="shared" si="3"/>
        <v>0</v>
      </c>
      <c r="Y11" s="108">
        <f aca="true" t="shared" si="4" ref="Y11:Y16">+W11-X11</f>
        <v>0</v>
      </c>
      <c r="AA11" s="109">
        <f>IF(H11="",0,IF(LEFT(H11,1)="-",ABS(H11),(IF(H11&gt;9,H11+2,11))))</f>
        <v>0</v>
      </c>
      <c r="AB11" s="110">
        <f aca="true" t="shared" si="5" ref="AB11:AB16">IF(H11="",0,IF(LEFT(H11,1)="-",(IF(ABS(H11)&gt;9,(ABS(H11)+2),11)),H11))</f>
        <v>0</v>
      </c>
      <c r="AC11" s="109">
        <f>IF(J11="",0,IF(LEFT(J11,1)="-",ABS(J11),(IF(J11&gt;9,J11+2,11))))</f>
        <v>0</v>
      </c>
      <c r="AD11" s="110">
        <f aca="true" t="shared" si="6" ref="AD11:AD16">IF(J11="",0,IF(LEFT(J11,1)="-",(IF(ABS(J11)&gt;9,(ABS(J11)+2),11)),J11))</f>
        <v>0</v>
      </c>
      <c r="AE11" s="109">
        <f>IF(L11="",0,IF(LEFT(L11,1)="-",ABS(L11),(IF(L11&gt;9,L11+2,11))))</f>
        <v>0</v>
      </c>
      <c r="AF11" s="110">
        <f aca="true" t="shared" si="7" ref="AF11:AF16">IF(L11="",0,IF(LEFT(L11,1)="-",(IF(ABS(L11)&gt;9,(ABS(L11)+2),11)),L11))</f>
        <v>0</v>
      </c>
      <c r="AG11" s="109">
        <f>IF(N11="",0,IF(LEFT(N11,1)="-",ABS(N11),(IF(N11&gt;9,N11+2,11))))</f>
        <v>0</v>
      </c>
      <c r="AH11" s="110">
        <f aca="true" t="shared" si="8" ref="AH11:AH16">IF(N11="",0,IF(LEFT(N11,1)="-",(IF(ABS(N11)&gt;9,(ABS(N11)+2),11)),N11))</f>
        <v>0</v>
      </c>
      <c r="AI11" s="109">
        <f aca="true" t="shared" si="9" ref="AI11:AI16">IF(P11="",0,IF(LEFT(P11,1)="-",ABS(P11),(IF(P11&gt;9,P11+2,11))))</f>
        <v>0</v>
      </c>
      <c r="AJ11" s="110">
        <f aca="true" t="shared" si="10" ref="AJ11:AJ16">IF(P11="",0,IF(LEFT(P11,1)="-",(IF(ABS(P11)&gt;9,(ABS(P11)+2),11)),P11))</f>
        <v>0</v>
      </c>
      <c r="AL11" s="289">
        <f>IF(OR(ISBLANK(AL5),ISBLANK(AL7)),0,1)</f>
        <v>0</v>
      </c>
      <c r="AM11" s="291">
        <f aca="true" t="shared" si="11" ref="AM11:AM16">IF(AO11=3,1,0)</f>
        <v>0</v>
      </c>
      <c r="AN11" s="206">
        <f aca="true" t="shared" si="12" ref="AN11:AN16">IF(AP11=3,1,0)</f>
        <v>0</v>
      </c>
      <c r="AO11" s="291">
        <f aca="true" t="shared" si="13" ref="AO11:AO16">IF($AL11=1,$AL11*R11,0)</f>
        <v>0</v>
      </c>
      <c r="AP11" s="206">
        <f aca="true" t="shared" si="14" ref="AP11:AP16">IF($AL11=1,$AL11*S11,0)</f>
        <v>0</v>
      </c>
      <c r="AQ11" s="291">
        <f aca="true" t="shared" si="15" ref="AQ11:AQ16">$AL11*W11</f>
        <v>0</v>
      </c>
      <c r="AR11" s="206">
        <f aca="true" t="shared" si="16" ref="AR11:AR16">$AL11*X11</f>
        <v>0</v>
      </c>
    </row>
    <row r="12" spans="1:44" ht="15.75" hidden="1" outlineLevel="1">
      <c r="A12" s="77"/>
      <c r="B12" s="212" t="s">
        <v>76</v>
      </c>
      <c r="C12" s="179"/>
      <c r="D12" s="99" t="str">
        <f>IF(D6&gt;"",D6,"")</f>
        <v>Järvinen Jesse</v>
      </c>
      <c r="E12" s="111">
        <f>IF(D8&gt;"",D8,"")</f>
      </c>
      <c r="F12" s="112"/>
      <c r="G12" s="101"/>
      <c r="H12" s="314"/>
      <c r="I12" s="315"/>
      <c r="J12" s="314"/>
      <c r="K12" s="315"/>
      <c r="L12" s="314"/>
      <c r="M12" s="315"/>
      <c r="N12" s="314"/>
      <c r="O12" s="315"/>
      <c r="P12" s="314"/>
      <c r="Q12" s="315"/>
      <c r="R12" s="102">
        <f t="shared" si="1"/>
      </c>
      <c r="S12" s="103">
        <f t="shared" si="2"/>
      </c>
      <c r="T12" s="113"/>
      <c r="U12" s="114"/>
      <c r="W12" s="106">
        <f t="shared" si="3"/>
        <v>0</v>
      </c>
      <c r="X12" s="107">
        <f t="shared" si="3"/>
        <v>0</v>
      </c>
      <c r="Y12" s="108">
        <f t="shared" si="4"/>
        <v>0</v>
      </c>
      <c r="AA12" s="115">
        <f>IF(H12="",0,IF(LEFT(H12,1)="-",ABS(H12),(IF(H12&gt;9,H12+2,11))))</f>
        <v>0</v>
      </c>
      <c r="AB12" s="116">
        <f t="shared" si="5"/>
        <v>0</v>
      </c>
      <c r="AC12" s="115">
        <f>IF(J12="",0,IF(LEFT(J12,1)="-",ABS(J12),(IF(J12&gt;9,J12+2,11))))</f>
        <v>0</v>
      </c>
      <c r="AD12" s="116">
        <f t="shared" si="6"/>
        <v>0</v>
      </c>
      <c r="AE12" s="115">
        <f>IF(L12="",0,IF(LEFT(L12,1)="-",ABS(L12),(IF(L12&gt;9,L12+2,11))))</f>
        <v>0</v>
      </c>
      <c r="AF12" s="116">
        <f t="shared" si="7"/>
        <v>0</v>
      </c>
      <c r="AG12" s="115">
        <f>IF(N12="",0,IF(LEFT(N12,1)="-",ABS(N12),(IF(N12&gt;9,N12+2,11))))</f>
        <v>0</v>
      </c>
      <c r="AH12" s="116">
        <f t="shared" si="8"/>
        <v>0</v>
      </c>
      <c r="AI12" s="115">
        <f t="shared" si="9"/>
        <v>0</v>
      </c>
      <c r="AJ12" s="116">
        <f t="shared" si="10"/>
        <v>0</v>
      </c>
      <c r="AL12" s="207">
        <f>IF(OR(ISBLANK(AL6),ISBLANK(AL8)),0,1)</f>
        <v>0</v>
      </c>
      <c r="AM12" s="292">
        <f t="shared" si="11"/>
        <v>0</v>
      </c>
      <c r="AN12" s="208">
        <f t="shared" si="12"/>
        <v>0</v>
      </c>
      <c r="AO12" s="292">
        <f t="shared" si="13"/>
        <v>0</v>
      </c>
      <c r="AP12" s="208">
        <f t="shared" si="14"/>
        <v>0</v>
      </c>
      <c r="AQ12" s="292">
        <f t="shared" si="15"/>
        <v>0</v>
      </c>
      <c r="AR12" s="208">
        <f t="shared" si="16"/>
        <v>0</v>
      </c>
    </row>
    <row r="13" spans="1:44" ht="16.5" hidden="1" outlineLevel="1" thickBot="1">
      <c r="A13" s="77"/>
      <c r="B13" s="212" t="s">
        <v>77</v>
      </c>
      <c r="C13" s="179"/>
      <c r="D13" s="117" t="str">
        <f>IF(D5&gt;"",D5,"")</f>
        <v>Nyberg Johan</v>
      </c>
      <c r="E13" s="118">
        <f>IF(D8&gt;"",D8,"")</f>
      </c>
      <c r="F13" s="94"/>
      <c r="G13" s="95"/>
      <c r="H13" s="319"/>
      <c r="I13" s="320"/>
      <c r="J13" s="319"/>
      <c r="K13" s="320"/>
      <c r="L13" s="319"/>
      <c r="M13" s="320"/>
      <c r="N13" s="319"/>
      <c r="O13" s="320"/>
      <c r="P13" s="319"/>
      <c r="Q13" s="320"/>
      <c r="R13" s="102">
        <f t="shared" si="1"/>
      </c>
      <c r="S13" s="103">
        <f t="shared" si="2"/>
      </c>
      <c r="T13" s="113"/>
      <c r="U13" s="114"/>
      <c r="W13" s="106">
        <f t="shared" si="3"/>
        <v>0</v>
      </c>
      <c r="X13" s="107">
        <f t="shared" si="3"/>
        <v>0</v>
      </c>
      <c r="Y13" s="108">
        <f t="shared" si="4"/>
        <v>0</v>
      </c>
      <c r="AA13" s="115">
        <f aca="true" t="shared" si="17" ref="AA13:AG16">IF(H13="",0,IF(LEFT(H13,1)="-",ABS(H13),(IF(H13&gt;9,H13+2,11))))</f>
        <v>0</v>
      </c>
      <c r="AB13" s="116">
        <f t="shared" si="5"/>
        <v>0</v>
      </c>
      <c r="AC13" s="115">
        <f t="shared" si="17"/>
        <v>0</v>
      </c>
      <c r="AD13" s="116">
        <f t="shared" si="6"/>
        <v>0</v>
      </c>
      <c r="AE13" s="115">
        <f t="shared" si="17"/>
        <v>0</v>
      </c>
      <c r="AF13" s="116">
        <f t="shared" si="7"/>
        <v>0</v>
      </c>
      <c r="AG13" s="115">
        <f t="shared" si="17"/>
        <v>0</v>
      </c>
      <c r="AH13" s="116">
        <f t="shared" si="8"/>
        <v>0</v>
      </c>
      <c r="AI13" s="115">
        <f t="shared" si="9"/>
        <v>0</v>
      </c>
      <c r="AJ13" s="116">
        <f t="shared" si="10"/>
        <v>0</v>
      </c>
      <c r="AL13" s="207">
        <f>IF(OR(ISBLANK(AL5),ISBLANK(AL8)),0,1)</f>
        <v>0</v>
      </c>
      <c r="AM13" s="292">
        <f t="shared" si="11"/>
        <v>0</v>
      </c>
      <c r="AN13" s="208">
        <f t="shared" si="12"/>
        <v>0</v>
      </c>
      <c r="AO13" s="292">
        <f t="shared" si="13"/>
        <v>0</v>
      </c>
      <c r="AP13" s="208">
        <f t="shared" si="14"/>
        <v>0</v>
      </c>
      <c r="AQ13" s="292">
        <f t="shared" si="15"/>
        <v>0</v>
      </c>
      <c r="AR13" s="208">
        <f t="shared" si="16"/>
        <v>0</v>
      </c>
    </row>
    <row r="14" spans="1:44" ht="15.75" hidden="1" outlineLevel="1">
      <c r="A14" s="77"/>
      <c r="B14" s="212" t="s">
        <v>78</v>
      </c>
      <c r="C14" s="179"/>
      <c r="D14" s="99" t="str">
        <f>IF(D6&gt;"",D6,"")</f>
        <v>Järvinen Jesse</v>
      </c>
      <c r="E14" s="111" t="str">
        <f>IF(D7&gt;"",D7,"")</f>
        <v>Vartiainen Arttu</v>
      </c>
      <c r="F14" s="86"/>
      <c r="G14" s="101"/>
      <c r="H14" s="321"/>
      <c r="I14" s="322"/>
      <c r="J14" s="321"/>
      <c r="K14" s="322"/>
      <c r="L14" s="321"/>
      <c r="M14" s="322"/>
      <c r="N14" s="321"/>
      <c r="O14" s="322"/>
      <c r="P14" s="321"/>
      <c r="Q14" s="322"/>
      <c r="R14" s="102">
        <f t="shared" si="1"/>
      </c>
      <c r="S14" s="103">
        <f t="shared" si="2"/>
      </c>
      <c r="T14" s="113"/>
      <c r="U14" s="114"/>
      <c r="W14" s="106">
        <f t="shared" si="3"/>
        <v>0</v>
      </c>
      <c r="X14" s="107">
        <f t="shared" si="3"/>
        <v>0</v>
      </c>
      <c r="Y14" s="108">
        <f t="shared" si="4"/>
        <v>0</v>
      </c>
      <c r="AA14" s="115">
        <f t="shared" si="17"/>
        <v>0</v>
      </c>
      <c r="AB14" s="116">
        <f t="shared" si="5"/>
        <v>0</v>
      </c>
      <c r="AC14" s="115">
        <f t="shared" si="17"/>
        <v>0</v>
      </c>
      <c r="AD14" s="116">
        <f t="shared" si="6"/>
        <v>0</v>
      </c>
      <c r="AE14" s="115">
        <f t="shared" si="17"/>
        <v>0</v>
      </c>
      <c r="AF14" s="116">
        <f t="shared" si="7"/>
        <v>0</v>
      </c>
      <c r="AG14" s="115">
        <f t="shared" si="17"/>
        <v>0</v>
      </c>
      <c r="AH14" s="116">
        <f t="shared" si="8"/>
        <v>0</v>
      </c>
      <c r="AI14" s="115">
        <f t="shared" si="9"/>
        <v>0</v>
      </c>
      <c r="AJ14" s="116">
        <f t="shared" si="10"/>
        <v>0</v>
      </c>
      <c r="AL14" s="207">
        <f>IF(OR(ISBLANK(AL6),ISBLANK(AL7)),0,1)</f>
        <v>0</v>
      </c>
      <c r="AM14" s="292">
        <f t="shared" si="11"/>
        <v>0</v>
      </c>
      <c r="AN14" s="208">
        <f t="shared" si="12"/>
        <v>0</v>
      </c>
      <c r="AO14" s="292">
        <f t="shared" si="13"/>
        <v>0</v>
      </c>
      <c r="AP14" s="208">
        <f t="shared" si="14"/>
        <v>0</v>
      </c>
      <c r="AQ14" s="292">
        <f t="shared" si="15"/>
        <v>0</v>
      </c>
      <c r="AR14" s="208">
        <f t="shared" si="16"/>
        <v>0</v>
      </c>
    </row>
    <row r="15" spans="1:44" ht="15.75" hidden="1" outlineLevel="1">
      <c r="A15" s="77"/>
      <c r="B15" s="212" t="s">
        <v>79</v>
      </c>
      <c r="C15" s="179"/>
      <c r="D15" s="99" t="str">
        <f>IF(D5&gt;"",D5,"")</f>
        <v>Nyberg Johan</v>
      </c>
      <c r="E15" s="111" t="str">
        <f>IF(D6&gt;"",D6,"")</f>
        <v>Järvinen Jesse</v>
      </c>
      <c r="F15" s="112"/>
      <c r="G15" s="101"/>
      <c r="H15" s="314"/>
      <c r="I15" s="315"/>
      <c r="J15" s="314"/>
      <c r="K15" s="315"/>
      <c r="L15" s="316"/>
      <c r="M15" s="315"/>
      <c r="N15" s="314"/>
      <c r="O15" s="315"/>
      <c r="P15" s="314"/>
      <c r="Q15" s="315"/>
      <c r="R15" s="102">
        <f t="shared" si="1"/>
      </c>
      <c r="S15" s="103">
        <f t="shared" si="2"/>
      </c>
      <c r="T15" s="113"/>
      <c r="U15" s="114"/>
      <c r="W15" s="106">
        <f t="shared" si="3"/>
        <v>0</v>
      </c>
      <c r="X15" s="107">
        <f t="shared" si="3"/>
        <v>0</v>
      </c>
      <c r="Y15" s="108">
        <f t="shared" si="4"/>
        <v>0</v>
      </c>
      <c r="AA15" s="115">
        <f t="shared" si="17"/>
        <v>0</v>
      </c>
      <c r="AB15" s="116">
        <f t="shared" si="5"/>
        <v>0</v>
      </c>
      <c r="AC15" s="115">
        <f t="shared" si="17"/>
        <v>0</v>
      </c>
      <c r="AD15" s="116">
        <f t="shared" si="6"/>
        <v>0</v>
      </c>
      <c r="AE15" s="115">
        <f t="shared" si="17"/>
        <v>0</v>
      </c>
      <c r="AF15" s="116">
        <f t="shared" si="7"/>
        <v>0</v>
      </c>
      <c r="AG15" s="115">
        <f t="shared" si="17"/>
        <v>0</v>
      </c>
      <c r="AH15" s="116">
        <f t="shared" si="8"/>
        <v>0</v>
      </c>
      <c r="AI15" s="115">
        <f t="shared" si="9"/>
        <v>0</v>
      </c>
      <c r="AJ15" s="116">
        <f t="shared" si="10"/>
        <v>0</v>
      </c>
      <c r="AL15" s="207">
        <f>IF(OR(ISBLANK(AL5),ISBLANK(AL6)),0,1)</f>
        <v>0</v>
      </c>
      <c r="AM15" s="292">
        <f t="shared" si="11"/>
        <v>0</v>
      </c>
      <c r="AN15" s="208">
        <f t="shared" si="12"/>
        <v>0</v>
      </c>
      <c r="AO15" s="292">
        <f t="shared" si="13"/>
        <v>0</v>
      </c>
      <c r="AP15" s="208">
        <f t="shared" si="14"/>
        <v>0</v>
      </c>
      <c r="AQ15" s="292">
        <f t="shared" si="15"/>
        <v>0</v>
      </c>
      <c r="AR15" s="208">
        <f t="shared" si="16"/>
        <v>0</v>
      </c>
    </row>
    <row r="16" spans="1:44" ht="16.5" hidden="1" outlineLevel="1" thickBot="1">
      <c r="A16" s="77"/>
      <c r="B16" s="213" t="s">
        <v>80</v>
      </c>
      <c r="C16" s="180"/>
      <c r="D16" s="119" t="str">
        <f>IF(D7&gt;"",D7,"")</f>
        <v>Vartiainen Arttu</v>
      </c>
      <c r="E16" s="120">
        <f>IF(D8&gt;"",D8,"")</f>
      </c>
      <c r="F16" s="121"/>
      <c r="G16" s="122"/>
      <c r="H16" s="317"/>
      <c r="I16" s="318"/>
      <c r="J16" s="317"/>
      <c r="K16" s="318"/>
      <c r="L16" s="317"/>
      <c r="M16" s="318"/>
      <c r="N16" s="317"/>
      <c r="O16" s="318"/>
      <c r="P16" s="317"/>
      <c r="Q16" s="318"/>
      <c r="R16" s="123">
        <f t="shared" si="1"/>
      </c>
      <c r="S16" s="124">
        <f t="shared" si="2"/>
      </c>
      <c r="T16" s="125"/>
      <c r="U16" s="126"/>
      <c r="W16" s="106">
        <f t="shared" si="3"/>
        <v>0</v>
      </c>
      <c r="X16" s="107">
        <f t="shared" si="3"/>
        <v>0</v>
      </c>
      <c r="Y16" s="108">
        <f t="shared" si="4"/>
        <v>0</v>
      </c>
      <c r="AA16" s="127">
        <f t="shared" si="17"/>
        <v>0</v>
      </c>
      <c r="AB16" s="128">
        <f t="shared" si="5"/>
        <v>0</v>
      </c>
      <c r="AC16" s="127">
        <f t="shared" si="17"/>
        <v>0</v>
      </c>
      <c r="AD16" s="128">
        <f t="shared" si="6"/>
        <v>0</v>
      </c>
      <c r="AE16" s="127">
        <f t="shared" si="17"/>
        <v>0</v>
      </c>
      <c r="AF16" s="128">
        <f t="shared" si="7"/>
        <v>0</v>
      </c>
      <c r="AG16" s="127">
        <f t="shared" si="17"/>
        <v>0</v>
      </c>
      <c r="AH16" s="128">
        <f t="shared" si="8"/>
        <v>0</v>
      </c>
      <c r="AI16" s="127">
        <f t="shared" si="9"/>
        <v>0</v>
      </c>
      <c r="AJ16" s="128">
        <f t="shared" si="10"/>
        <v>0</v>
      </c>
      <c r="AL16" s="290">
        <f>IF(OR(ISBLANK(AL7),ISBLANK(AL8)),0,1)</f>
        <v>0</v>
      </c>
      <c r="AM16" s="293">
        <f t="shared" si="11"/>
        <v>0</v>
      </c>
      <c r="AN16" s="209">
        <f t="shared" si="12"/>
        <v>0</v>
      </c>
      <c r="AO16" s="293">
        <f t="shared" si="13"/>
        <v>0</v>
      </c>
      <c r="AP16" s="209">
        <f t="shared" si="14"/>
        <v>0</v>
      </c>
      <c r="AQ16" s="293">
        <f t="shared" si="15"/>
        <v>0</v>
      </c>
      <c r="AR16" s="209">
        <f t="shared" si="16"/>
        <v>0</v>
      </c>
    </row>
    <row r="17" ht="16.5" collapsed="1" thickBot="1" thickTop="1"/>
    <row r="18" spans="2:21" ht="16.5" thickTop="1">
      <c r="B18" s="1"/>
      <c r="C18" s="177"/>
      <c r="D18" s="2" t="s">
        <v>126</v>
      </c>
      <c r="E18" s="3"/>
      <c r="F18" s="3"/>
      <c r="G18" s="3"/>
      <c r="H18" s="4"/>
      <c r="I18" s="3"/>
      <c r="J18" s="5" t="s">
        <v>0</v>
      </c>
      <c r="K18" s="6"/>
      <c r="L18" s="339" t="s">
        <v>31</v>
      </c>
      <c r="M18" s="340"/>
      <c r="N18" s="340"/>
      <c r="O18" s="341"/>
      <c r="P18" s="342" t="s">
        <v>2</v>
      </c>
      <c r="Q18" s="343"/>
      <c r="R18" s="343"/>
      <c r="S18" s="344">
        <v>2</v>
      </c>
      <c r="T18" s="345"/>
      <c r="U18" s="346"/>
    </row>
    <row r="19" spans="2:46" ht="16.5" thickBot="1">
      <c r="B19" s="7"/>
      <c r="C19" s="178"/>
      <c r="D19" s="8" t="s">
        <v>3</v>
      </c>
      <c r="E19" s="9" t="s">
        <v>4</v>
      </c>
      <c r="F19" s="347">
        <v>16</v>
      </c>
      <c r="G19" s="348"/>
      <c r="H19" s="349"/>
      <c r="I19" s="350" t="s">
        <v>5</v>
      </c>
      <c r="J19" s="351"/>
      <c r="K19" s="351"/>
      <c r="L19" s="352">
        <v>41342</v>
      </c>
      <c r="M19" s="352"/>
      <c r="N19" s="352"/>
      <c r="O19" s="353"/>
      <c r="P19" s="10" t="s">
        <v>6</v>
      </c>
      <c r="Q19" s="192"/>
      <c r="R19" s="192"/>
      <c r="S19" s="354">
        <v>0.5833333333333334</v>
      </c>
      <c r="T19" s="355"/>
      <c r="U19" s="356"/>
      <c r="AM19" s="357" t="s">
        <v>373</v>
      </c>
      <c r="AN19" s="358"/>
      <c r="AO19" s="247"/>
      <c r="AP19" s="247"/>
      <c r="AQ19" s="247"/>
      <c r="AR19" s="247"/>
      <c r="AS19" s="268" t="s">
        <v>374</v>
      </c>
      <c r="AT19" s="268" t="s">
        <v>375</v>
      </c>
    </row>
    <row r="20" spans="2:46" ht="16.5" thickTop="1">
      <c r="B20" s="12"/>
      <c r="C20" s="182" t="s">
        <v>151</v>
      </c>
      <c r="D20" s="13" t="s">
        <v>7</v>
      </c>
      <c r="E20" s="14" t="s">
        <v>8</v>
      </c>
      <c r="F20" s="335" t="s">
        <v>9</v>
      </c>
      <c r="G20" s="336"/>
      <c r="H20" s="335" t="s">
        <v>10</v>
      </c>
      <c r="I20" s="336"/>
      <c r="J20" s="335" t="s">
        <v>11</v>
      </c>
      <c r="K20" s="336"/>
      <c r="L20" s="335" t="s">
        <v>12</v>
      </c>
      <c r="M20" s="336"/>
      <c r="N20" s="335"/>
      <c r="O20" s="336"/>
      <c r="P20" s="15" t="s">
        <v>13</v>
      </c>
      <c r="Q20" s="16" t="s">
        <v>14</v>
      </c>
      <c r="R20" s="17" t="s">
        <v>15</v>
      </c>
      <c r="S20" s="18"/>
      <c r="T20" s="337" t="s">
        <v>16</v>
      </c>
      <c r="U20" s="338"/>
      <c r="W20" s="78" t="s">
        <v>64</v>
      </c>
      <c r="X20" s="79"/>
      <c r="Y20" s="80" t="s">
        <v>65</v>
      </c>
      <c r="AL20" s="269" t="s">
        <v>376</v>
      </c>
      <c r="AM20" s="270" t="s">
        <v>377</v>
      </c>
      <c r="AN20" s="270" t="s">
        <v>378</v>
      </c>
      <c r="AO20" s="271" t="s">
        <v>379</v>
      </c>
      <c r="AP20" s="273" t="s">
        <v>380</v>
      </c>
      <c r="AQ20" s="272" t="s">
        <v>381</v>
      </c>
      <c r="AR20" s="273" t="s">
        <v>382</v>
      </c>
      <c r="AS20" s="269" t="s">
        <v>383</v>
      </c>
      <c r="AT20" s="274" t="s">
        <v>384</v>
      </c>
    </row>
    <row r="21" spans="2:46" ht="15">
      <c r="B21" s="19" t="s">
        <v>9</v>
      </c>
      <c r="C21" s="183">
        <v>1655</v>
      </c>
      <c r="D21" s="20" t="s">
        <v>232</v>
      </c>
      <c r="E21" s="21" t="s">
        <v>30</v>
      </c>
      <c r="F21" s="22"/>
      <c r="G21" s="23"/>
      <c r="H21" s="24">
        <f>+R31</f>
      </c>
      <c r="I21" s="25">
        <f>+S31</f>
      </c>
      <c r="J21" s="24">
        <f>R27</f>
      </c>
      <c r="K21" s="25">
        <f>S27</f>
      </c>
      <c r="L21" s="24">
        <f>R29</f>
      </c>
      <c r="M21" s="25">
        <f>S29</f>
      </c>
      <c r="N21" s="24"/>
      <c r="O21" s="25"/>
      <c r="P21" s="26">
        <f>IF(SUM(F21:O21)=0,"",COUNTIF(G21:G24,"3"))</f>
      </c>
      <c r="Q21" s="27">
        <f>IF(SUM(G21:P21)=0,"",COUNTIF(F21:F24,"3"))</f>
      </c>
      <c r="R21" s="28">
        <f>IF(SUM(F21:O21)=0,"",SUM(G21:G24))</f>
      </c>
      <c r="S21" s="29">
        <f>IF(SUM(F21:O21)=0,"",SUM(F21:F24))</f>
      </c>
      <c r="T21" s="402"/>
      <c r="U21" s="403"/>
      <c r="W21" s="81">
        <f>+W27+W29+W31</f>
        <v>0</v>
      </c>
      <c r="X21" s="82">
        <f>+X27+X29+X31</f>
        <v>0</v>
      </c>
      <c r="Y21" s="83">
        <f>+W21-X21</f>
        <v>0</v>
      </c>
      <c r="AL21" s="286"/>
      <c r="AM21" s="47">
        <f aca="true" t="shared" si="18" ref="AM21:AR21">AM27+AM29+AM31</f>
        <v>0</v>
      </c>
      <c r="AN21" s="47">
        <f t="shared" si="18"/>
        <v>0</v>
      </c>
      <c r="AO21" s="275">
        <f t="shared" si="18"/>
        <v>0</v>
      </c>
      <c r="AP21" s="277">
        <f t="shared" si="18"/>
        <v>0</v>
      </c>
      <c r="AQ21" s="276">
        <f t="shared" si="18"/>
        <v>0</v>
      </c>
      <c r="AR21" s="277">
        <f t="shared" si="18"/>
        <v>0</v>
      </c>
      <c r="AS21" s="278" t="e">
        <f>AO21/AP21</f>
        <v>#DIV/0!</v>
      </c>
      <c r="AT21" s="279" t="e">
        <f>AQ21/AR21</f>
        <v>#DIV/0!</v>
      </c>
    </row>
    <row r="22" spans="2:46" ht="15">
      <c r="B22" s="30" t="s">
        <v>10</v>
      </c>
      <c r="C22" s="183">
        <v>1400</v>
      </c>
      <c r="D22" s="20" t="s">
        <v>267</v>
      </c>
      <c r="E22" s="31" t="s">
        <v>3</v>
      </c>
      <c r="F22" s="32">
        <f>+S31</f>
      </c>
      <c r="G22" s="33">
        <f>+R31</f>
      </c>
      <c r="H22" s="34"/>
      <c r="I22" s="35"/>
      <c r="J22" s="32">
        <f>R30</f>
      </c>
      <c r="K22" s="33">
        <f>S30</f>
      </c>
      <c r="L22" s="32">
        <f>R28</f>
      </c>
      <c r="M22" s="33">
        <f>S28</f>
      </c>
      <c r="N22" s="32"/>
      <c r="O22" s="33"/>
      <c r="P22" s="26">
        <f>IF(SUM(F22:O22)=0,"",COUNTIF(I21:I24,"3"))</f>
      </c>
      <c r="Q22" s="27">
        <f>IF(SUM(G22:P22)=0,"",COUNTIF(H21:H24,"3"))</f>
      </c>
      <c r="R22" s="28">
        <f>IF(SUM(F22:O22)=0,"",SUM(I21:I24))</f>
      </c>
      <c r="S22" s="29">
        <f>IF(SUM(F22:O22)=0,"",SUM(H21:H24))</f>
      </c>
      <c r="T22" s="402"/>
      <c r="U22" s="403"/>
      <c r="W22" s="81">
        <f>+W28+W30+X31</f>
        <v>0</v>
      </c>
      <c r="X22" s="82">
        <f>+X28+X30+W31</f>
        <v>0</v>
      </c>
      <c r="Y22" s="83">
        <f>+W22-X22</f>
        <v>0</v>
      </c>
      <c r="AL22" s="287"/>
      <c r="AM22" s="47">
        <f>AM28+AM30+AN31</f>
        <v>0</v>
      </c>
      <c r="AN22" s="47">
        <f>AN28+AN30+AM31</f>
        <v>0</v>
      </c>
      <c r="AO22" s="275">
        <f>AO28+AO30+AP31</f>
        <v>0</v>
      </c>
      <c r="AP22" s="277">
        <f>AP28+AP30+AO31</f>
        <v>0</v>
      </c>
      <c r="AQ22" s="276">
        <f>AQ28+AQ30+AR31</f>
        <v>0</v>
      </c>
      <c r="AR22" s="277">
        <f>AR28+AR30+AQ31</f>
        <v>0</v>
      </c>
      <c r="AS22" s="278" t="e">
        <f>AO22/AP22</f>
        <v>#DIV/0!</v>
      </c>
      <c r="AT22" s="279" t="e">
        <f>AQ22/AR22</f>
        <v>#DIV/0!</v>
      </c>
    </row>
    <row r="23" spans="2:46" ht="15">
      <c r="B23" s="30" t="s">
        <v>11</v>
      </c>
      <c r="C23" s="183">
        <v>1178</v>
      </c>
      <c r="D23" s="20" t="s">
        <v>264</v>
      </c>
      <c r="E23" s="31" t="s">
        <v>27</v>
      </c>
      <c r="F23" s="32">
        <f>+S27</f>
      </c>
      <c r="G23" s="33">
        <f>+R27</f>
      </c>
      <c r="H23" s="32">
        <f>S30</f>
      </c>
      <c r="I23" s="33">
        <f>R30</f>
      </c>
      <c r="J23" s="34"/>
      <c r="K23" s="35"/>
      <c r="L23" s="32">
        <f>R32</f>
      </c>
      <c r="M23" s="33">
        <f>S32</f>
      </c>
      <c r="N23" s="32"/>
      <c r="O23" s="33"/>
      <c r="P23" s="26">
        <f>IF(SUM(F23:O23)=0,"",COUNTIF(K21:K24,"3"))</f>
      </c>
      <c r="Q23" s="27">
        <f>IF(SUM(G23:P23)=0,"",COUNTIF(J21:J24,"3"))</f>
      </c>
      <c r="R23" s="28">
        <f>IF(SUM(F23:O23)=0,"",SUM(K21:K24))</f>
      </c>
      <c r="S23" s="29">
        <f>IF(SUM(F23:O23)=0,"",SUM(J21:J24))</f>
      </c>
      <c r="T23" s="402"/>
      <c r="U23" s="403"/>
      <c r="W23" s="81">
        <f>+X27+X30+W32</f>
        <v>0</v>
      </c>
      <c r="X23" s="82">
        <f>+W27+W30+X32</f>
        <v>0</v>
      </c>
      <c r="Y23" s="83">
        <f>+W23-X23</f>
        <v>0</v>
      </c>
      <c r="AL23" s="287"/>
      <c r="AM23" s="47">
        <f>AN27+AN30+AM32</f>
        <v>0</v>
      </c>
      <c r="AN23" s="47">
        <f>AM27+AM30+AN32</f>
        <v>0</v>
      </c>
      <c r="AO23" s="275">
        <f>AP27+AP30+AO32</f>
        <v>0</v>
      </c>
      <c r="AP23" s="277">
        <f>AO27+AO30+AP32</f>
        <v>0</v>
      </c>
      <c r="AQ23" s="276">
        <f>AR27+AR30+AQ32</f>
        <v>0</v>
      </c>
      <c r="AR23" s="277">
        <f>AQ27+AQ30+AR32</f>
        <v>0</v>
      </c>
      <c r="AS23" s="278" t="e">
        <f>AO23/AP23</f>
        <v>#DIV/0!</v>
      </c>
      <c r="AT23" s="279" t="e">
        <f>AQ23/AR23</f>
        <v>#DIV/0!</v>
      </c>
    </row>
    <row r="24" spans="2:46" ht="15.75" thickBot="1">
      <c r="B24" s="36" t="s">
        <v>12</v>
      </c>
      <c r="C24" s="184"/>
      <c r="D24" s="37"/>
      <c r="E24" s="38"/>
      <c r="F24" s="39">
        <f>S29</f>
      </c>
      <c r="G24" s="40">
        <f>R29</f>
      </c>
      <c r="H24" s="39">
        <f>S28</f>
      </c>
      <c r="I24" s="40">
        <f>R28</f>
      </c>
      <c r="J24" s="39">
        <f>S32</f>
      </c>
      <c r="K24" s="40">
        <f>R32</f>
      </c>
      <c r="L24" s="41"/>
      <c r="M24" s="42"/>
      <c r="N24" s="39"/>
      <c r="O24" s="40"/>
      <c r="P24" s="43">
        <f>IF(SUM(F24:O24)=0,"",COUNTIF(M21:M24,"3"))</f>
      </c>
      <c r="Q24" s="44">
        <f>IF(SUM(G24:P24)=0,"",COUNTIF(L21:L24,"3"))</f>
      </c>
      <c r="R24" s="45">
        <f>IF(SUM(F24:O25)=0,"",SUM(M21:M24))</f>
      </c>
      <c r="S24" s="46">
        <f>IF(SUM(F24:O24)=0,"",SUM(L21:L24))</f>
      </c>
      <c r="T24" s="404"/>
      <c r="U24" s="405"/>
      <c r="W24" s="81">
        <f>+X28+X29+X32</f>
        <v>0</v>
      </c>
      <c r="X24" s="82">
        <f>+W28+W29+W32</f>
        <v>0</v>
      </c>
      <c r="Y24" s="83">
        <f>+W24-X24</f>
        <v>0</v>
      </c>
      <c r="AL24" s="288"/>
      <c r="AM24" s="280">
        <f>AN28+AN29+AN32</f>
        <v>0</v>
      </c>
      <c r="AN24" s="280">
        <f>AM28+AM29+AM32</f>
        <v>0</v>
      </c>
      <c r="AO24" s="281">
        <f>AP28+AP29+AP32</f>
        <v>0</v>
      </c>
      <c r="AP24" s="283">
        <f>AO28+AO29+AO32</f>
        <v>0</v>
      </c>
      <c r="AQ24" s="282">
        <f>AR28+AR29+AR32</f>
        <v>0</v>
      </c>
      <c r="AR24" s="283">
        <f>AQ28+AQ29+AQ32</f>
        <v>0</v>
      </c>
      <c r="AS24" s="284" t="e">
        <f>AO24/AP24</f>
        <v>#DIV/0!</v>
      </c>
      <c r="AT24" s="285" t="e">
        <f>AQ24/AR24</f>
        <v>#DIV/0!</v>
      </c>
    </row>
    <row r="25" spans="1:26" ht="16.5" hidden="1" outlineLevel="1" thickTop="1">
      <c r="A25" s="77"/>
      <c r="B25" s="84"/>
      <c r="C25" s="130"/>
      <c r="D25" s="85" t="s">
        <v>66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8"/>
      <c r="W25" s="89"/>
      <c r="X25" s="90" t="s">
        <v>67</v>
      </c>
      <c r="Y25" s="91">
        <f>SUM(Y21:Y24)</f>
        <v>0</v>
      </c>
      <c r="Z25" s="90" t="str">
        <f>IF(Y25=0,"OK","Virhe")</f>
        <v>OK</v>
      </c>
    </row>
    <row r="26" spans="1:25" ht="16.5" hidden="1" outlineLevel="1" thickBot="1">
      <c r="A26" s="77"/>
      <c r="B26" s="92"/>
      <c r="C26" s="210"/>
      <c r="D26" s="93" t="s">
        <v>68</v>
      </c>
      <c r="E26" s="94"/>
      <c r="F26" s="94"/>
      <c r="G26" s="95"/>
      <c r="H26" s="330" t="s">
        <v>69</v>
      </c>
      <c r="I26" s="331"/>
      <c r="J26" s="332" t="s">
        <v>70</v>
      </c>
      <c r="K26" s="331"/>
      <c r="L26" s="332" t="s">
        <v>71</v>
      </c>
      <c r="M26" s="331"/>
      <c r="N26" s="332" t="s">
        <v>72</v>
      </c>
      <c r="O26" s="331"/>
      <c r="P26" s="332" t="s">
        <v>73</v>
      </c>
      <c r="Q26" s="331"/>
      <c r="R26" s="333" t="s">
        <v>74</v>
      </c>
      <c r="S26" s="334"/>
      <c r="U26" s="96"/>
      <c r="W26" s="97" t="s">
        <v>64</v>
      </c>
      <c r="X26" s="98"/>
      <c r="Y26" s="80" t="s">
        <v>65</v>
      </c>
    </row>
    <row r="27" spans="1:44" ht="15.75" hidden="1" outlineLevel="1">
      <c r="A27" s="77"/>
      <c r="B27" s="211" t="s">
        <v>75</v>
      </c>
      <c r="C27" s="179"/>
      <c r="D27" s="99" t="str">
        <f>IF(D21&gt;"",D21,"")</f>
        <v>Pitkänen Tatu</v>
      </c>
      <c r="E27" s="100" t="str">
        <f>IF(D23&gt;"",D23,"")</f>
        <v>Jalkanen Lauri</v>
      </c>
      <c r="F27" s="86"/>
      <c r="G27" s="101"/>
      <c r="H27" s="323"/>
      <c r="I27" s="324"/>
      <c r="J27" s="321"/>
      <c r="K27" s="322"/>
      <c r="L27" s="321"/>
      <c r="M27" s="322"/>
      <c r="N27" s="321"/>
      <c r="O27" s="322"/>
      <c r="P27" s="325"/>
      <c r="Q27" s="322"/>
      <c r="R27" s="102">
        <f aca="true" t="shared" si="19" ref="R27:R32">IF(COUNT(H27:P27)=0,"",COUNTIF(H27:P27,"&gt;=0"))</f>
      </c>
      <c r="S27" s="103">
        <f aca="true" t="shared" si="20" ref="S27:S32">IF(COUNT(H27:P27)=0,"",(IF(LEFT(H27,1)="-",1,0)+IF(LEFT(J27,1)="-",1,0)+IF(LEFT(L27,1)="-",1,0)+IF(LEFT(N27,1)="-",1,0)+IF(LEFT(P27,1)="-",1,0)))</f>
      </c>
      <c r="T27" s="104"/>
      <c r="U27" s="105"/>
      <c r="W27" s="106">
        <f aca="true" t="shared" si="21" ref="W27:W32">+AA27+AC27+AE27+AG27+AI27</f>
        <v>0</v>
      </c>
      <c r="X27" s="107">
        <f aca="true" t="shared" si="22" ref="X27:X32">+AB27+AD27+AF27+AH27+AJ27</f>
        <v>0</v>
      </c>
      <c r="Y27" s="108">
        <f aca="true" t="shared" si="23" ref="Y27:Y32">+W27-X27</f>
        <v>0</v>
      </c>
      <c r="AA27" s="109">
        <f aca="true" t="shared" si="24" ref="AA27:AA32">IF(H27="",0,IF(LEFT(H27,1)="-",ABS(H27),(IF(H27&gt;9,H27+2,11))))</f>
        <v>0</v>
      </c>
      <c r="AB27" s="110">
        <f aca="true" t="shared" si="25" ref="AB27:AB32">IF(H27="",0,IF(LEFT(H27,1)="-",(IF(ABS(H27)&gt;9,(ABS(H27)+2),11)),H27))</f>
        <v>0</v>
      </c>
      <c r="AC27" s="109">
        <f aca="true" t="shared" si="26" ref="AC27:AC32">IF(J27="",0,IF(LEFT(J27,1)="-",ABS(J27),(IF(J27&gt;9,J27+2,11))))</f>
        <v>0</v>
      </c>
      <c r="AD27" s="110">
        <f aca="true" t="shared" si="27" ref="AD27:AD32">IF(J27="",0,IF(LEFT(J27,1)="-",(IF(ABS(J27)&gt;9,(ABS(J27)+2),11)),J27))</f>
        <v>0</v>
      </c>
      <c r="AE27" s="109">
        <f aca="true" t="shared" si="28" ref="AE27:AE32">IF(L27="",0,IF(LEFT(L27,1)="-",ABS(L27),(IF(L27&gt;9,L27+2,11))))</f>
        <v>0</v>
      </c>
      <c r="AF27" s="110">
        <f aca="true" t="shared" si="29" ref="AF27:AF32">IF(L27="",0,IF(LEFT(L27,1)="-",(IF(ABS(L27)&gt;9,(ABS(L27)+2),11)),L27))</f>
        <v>0</v>
      </c>
      <c r="AG27" s="109">
        <f aca="true" t="shared" si="30" ref="AG27:AG32">IF(N27="",0,IF(LEFT(N27,1)="-",ABS(N27),(IF(N27&gt;9,N27+2,11))))</f>
        <v>0</v>
      </c>
      <c r="AH27" s="110">
        <f aca="true" t="shared" si="31" ref="AH27:AH32">IF(N27="",0,IF(LEFT(N27,1)="-",(IF(ABS(N27)&gt;9,(ABS(N27)+2),11)),N27))</f>
        <v>0</v>
      </c>
      <c r="AI27" s="109">
        <f aca="true" t="shared" si="32" ref="AI27:AI32">IF(P27="",0,IF(LEFT(P27,1)="-",ABS(P27),(IF(P27&gt;9,P27+2,11))))</f>
        <v>0</v>
      </c>
      <c r="AJ27" s="110">
        <f aca="true" t="shared" si="33" ref="AJ27:AJ32">IF(P27="",0,IF(LEFT(P27,1)="-",(IF(ABS(P27)&gt;9,(ABS(P27)+2),11)),P27))</f>
        <v>0</v>
      </c>
      <c r="AL27" s="289">
        <f>IF(OR(ISBLANK(AL21),ISBLANK(AL23)),0,1)</f>
        <v>0</v>
      </c>
      <c r="AM27" s="291">
        <f aca="true" t="shared" si="34" ref="AM27:AM32">IF(AO27=3,1,0)</f>
        <v>0</v>
      </c>
      <c r="AN27" s="206">
        <f aca="true" t="shared" si="35" ref="AN27:AN32">IF(AP27=3,1,0)</f>
        <v>0</v>
      </c>
      <c r="AO27" s="291">
        <f aca="true" t="shared" si="36" ref="AO27:AO32">IF($AL27=1,$AL27*R27,0)</f>
        <v>0</v>
      </c>
      <c r="AP27" s="206">
        <f aca="true" t="shared" si="37" ref="AP27:AP32">IF($AL27=1,$AL27*S27,0)</f>
        <v>0</v>
      </c>
      <c r="AQ27" s="291">
        <f aca="true" t="shared" si="38" ref="AQ27:AQ32">$AL27*W27</f>
        <v>0</v>
      </c>
      <c r="AR27" s="206">
        <f aca="true" t="shared" si="39" ref="AR27:AR32">$AL27*X27</f>
        <v>0</v>
      </c>
    </row>
    <row r="28" spans="1:44" ht="15.75" hidden="1" outlineLevel="1">
      <c r="A28" s="77"/>
      <c r="B28" s="212" t="s">
        <v>76</v>
      </c>
      <c r="C28" s="179"/>
      <c r="D28" s="99" t="str">
        <f>IF(D22&gt;"",D22,"")</f>
        <v>Brinaru Benjamin</v>
      </c>
      <c r="E28" s="111">
        <f>IF(D24&gt;"",D24,"")</f>
      </c>
      <c r="F28" s="112"/>
      <c r="G28" s="101"/>
      <c r="H28" s="314"/>
      <c r="I28" s="315"/>
      <c r="J28" s="314"/>
      <c r="K28" s="315"/>
      <c r="L28" s="314"/>
      <c r="M28" s="315"/>
      <c r="N28" s="314"/>
      <c r="O28" s="315"/>
      <c r="P28" s="314"/>
      <c r="Q28" s="315"/>
      <c r="R28" s="102">
        <f t="shared" si="19"/>
      </c>
      <c r="S28" s="103">
        <f t="shared" si="20"/>
      </c>
      <c r="T28" s="113"/>
      <c r="U28" s="114"/>
      <c r="W28" s="106">
        <f t="shared" si="21"/>
        <v>0</v>
      </c>
      <c r="X28" s="107">
        <f t="shared" si="22"/>
        <v>0</v>
      </c>
      <c r="Y28" s="108">
        <f t="shared" si="23"/>
        <v>0</v>
      </c>
      <c r="AA28" s="115">
        <f t="shared" si="24"/>
        <v>0</v>
      </c>
      <c r="AB28" s="116">
        <f t="shared" si="25"/>
        <v>0</v>
      </c>
      <c r="AC28" s="115">
        <f t="shared" si="26"/>
        <v>0</v>
      </c>
      <c r="AD28" s="116">
        <f t="shared" si="27"/>
        <v>0</v>
      </c>
      <c r="AE28" s="115">
        <f t="shared" si="28"/>
        <v>0</v>
      </c>
      <c r="AF28" s="116">
        <f t="shared" si="29"/>
        <v>0</v>
      </c>
      <c r="AG28" s="115">
        <f t="shared" si="30"/>
        <v>0</v>
      </c>
      <c r="AH28" s="116">
        <f t="shared" si="31"/>
        <v>0</v>
      </c>
      <c r="AI28" s="115">
        <f t="shared" si="32"/>
        <v>0</v>
      </c>
      <c r="AJ28" s="116">
        <f t="shared" si="33"/>
        <v>0</v>
      </c>
      <c r="AL28" s="207">
        <f>IF(OR(ISBLANK(AL22),ISBLANK(AL24)),0,1)</f>
        <v>0</v>
      </c>
      <c r="AM28" s="292">
        <f t="shared" si="34"/>
        <v>0</v>
      </c>
      <c r="AN28" s="208">
        <f t="shared" si="35"/>
        <v>0</v>
      </c>
      <c r="AO28" s="292">
        <f t="shared" si="36"/>
        <v>0</v>
      </c>
      <c r="AP28" s="208">
        <f t="shared" si="37"/>
        <v>0</v>
      </c>
      <c r="AQ28" s="292">
        <f t="shared" si="38"/>
        <v>0</v>
      </c>
      <c r="AR28" s="208">
        <f t="shared" si="39"/>
        <v>0</v>
      </c>
    </row>
    <row r="29" spans="1:44" ht="16.5" hidden="1" outlineLevel="1" thickBot="1">
      <c r="A29" s="77"/>
      <c r="B29" s="212" t="s">
        <v>77</v>
      </c>
      <c r="C29" s="179"/>
      <c r="D29" s="117" t="str">
        <f>IF(D21&gt;"",D21,"")</f>
        <v>Pitkänen Tatu</v>
      </c>
      <c r="E29" s="118">
        <f>IF(D24&gt;"",D24,"")</f>
      </c>
      <c r="F29" s="94"/>
      <c r="G29" s="95"/>
      <c r="H29" s="319"/>
      <c r="I29" s="320"/>
      <c r="J29" s="319"/>
      <c r="K29" s="320"/>
      <c r="L29" s="319"/>
      <c r="M29" s="320"/>
      <c r="N29" s="319"/>
      <c r="O29" s="320"/>
      <c r="P29" s="319"/>
      <c r="Q29" s="320"/>
      <c r="R29" s="102">
        <f t="shared" si="19"/>
      </c>
      <c r="S29" s="103">
        <f t="shared" si="20"/>
      </c>
      <c r="T29" s="113"/>
      <c r="U29" s="114"/>
      <c r="W29" s="106">
        <f t="shared" si="21"/>
        <v>0</v>
      </c>
      <c r="X29" s="107">
        <f t="shared" si="22"/>
        <v>0</v>
      </c>
      <c r="Y29" s="108">
        <f t="shared" si="23"/>
        <v>0</v>
      </c>
      <c r="AA29" s="115">
        <f t="shared" si="24"/>
        <v>0</v>
      </c>
      <c r="AB29" s="116">
        <f t="shared" si="25"/>
        <v>0</v>
      </c>
      <c r="AC29" s="115">
        <f t="shared" si="26"/>
        <v>0</v>
      </c>
      <c r="AD29" s="116">
        <f t="shared" si="27"/>
        <v>0</v>
      </c>
      <c r="AE29" s="115">
        <f t="shared" si="28"/>
        <v>0</v>
      </c>
      <c r="AF29" s="116">
        <f t="shared" si="29"/>
        <v>0</v>
      </c>
      <c r="AG29" s="115">
        <f t="shared" si="30"/>
        <v>0</v>
      </c>
      <c r="AH29" s="116">
        <f t="shared" si="31"/>
        <v>0</v>
      </c>
      <c r="AI29" s="115">
        <f t="shared" si="32"/>
        <v>0</v>
      </c>
      <c r="AJ29" s="116">
        <f t="shared" si="33"/>
        <v>0</v>
      </c>
      <c r="AL29" s="207">
        <f>IF(OR(ISBLANK(AL21),ISBLANK(AL24)),0,1)</f>
        <v>0</v>
      </c>
      <c r="AM29" s="292">
        <f t="shared" si="34"/>
        <v>0</v>
      </c>
      <c r="AN29" s="208">
        <f t="shared" si="35"/>
        <v>0</v>
      </c>
      <c r="AO29" s="292">
        <f t="shared" si="36"/>
        <v>0</v>
      </c>
      <c r="AP29" s="208">
        <f t="shared" si="37"/>
        <v>0</v>
      </c>
      <c r="AQ29" s="292">
        <f t="shared" si="38"/>
        <v>0</v>
      </c>
      <c r="AR29" s="208">
        <f t="shared" si="39"/>
        <v>0</v>
      </c>
    </row>
    <row r="30" spans="1:44" ht="15.75" hidden="1" outlineLevel="1">
      <c r="A30" s="77"/>
      <c r="B30" s="212" t="s">
        <v>78</v>
      </c>
      <c r="C30" s="179"/>
      <c r="D30" s="99" t="str">
        <f>IF(D22&gt;"",D22,"")</f>
        <v>Brinaru Benjamin</v>
      </c>
      <c r="E30" s="111" t="str">
        <f>IF(D23&gt;"",D23,"")</f>
        <v>Jalkanen Lauri</v>
      </c>
      <c r="F30" s="86"/>
      <c r="G30" s="101"/>
      <c r="H30" s="321"/>
      <c r="I30" s="322"/>
      <c r="J30" s="321"/>
      <c r="K30" s="322"/>
      <c r="L30" s="321"/>
      <c r="M30" s="322"/>
      <c r="N30" s="321"/>
      <c r="O30" s="322"/>
      <c r="P30" s="321"/>
      <c r="Q30" s="322"/>
      <c r="R30" s="102">
        <f t="shared" si="19"/>
      </c>
      <c r="S30" s="103">
        <f t="shared" si="20"/>
      </c>
      <c r="T30" s="113"/>
      <c r="U30" s="114"/>
      <c r="W30" s="106">
        <f t="shared" si="21"/>
        <v>0</v>
      </c>
      <c r="X30" s="107">
        <f t="shared" si="22"/>
        <v>0</v>
      </c>
      <c r="Y30" s="108">
        <f t="shared" si="23"/>
        <v>0</v>
      </c>
      <c r="AA30" s="115">
        <f t="shared" si="24"/>
        <v>0</v>
      </c>
      <c r="AB30" s="116">
        <f t="shared" si="25"/>
        <v>0</v>
      </c>
      <c r="AC30" s="115">
        <f t="shared" si="26"/>
        <v>0</v>
      </c>
      <c r="AD30" s="116">
        <f t="shared" si="27"/>
        <v>0</v>
      </c>
      <c r="AE30" s="115">
        <f t="shared" si="28"/>
        <v>0</v>
      </c>
      <c r="AF30" s="116">
        <f t="shared" si="29"/>
        <v>0</v>
      </c>
      <c r="AG30" s="115">
        <f t="shared" si="30"/>
        <v>0</v>
      </c>
      <c r="AH30" s="116">
        <f t="shared" si="31"/>
        <v>0</v>
      </c>
      <c r="AI30" s="115">
        <f t="shared" si="32"/>
        <v>0</v>
      </c>
      <c r="AJ30" s="116">
        <f t="shared" si="33"/>
        <v>0</v>
      </c>
      <c r="AL30" s="207">
        <f>IF(OR(ISBLANK(AL22),ISBLANK(AL23)),0,1)</f>
        <v>0</v>
      </c>
      <c r="AM30" s="292">
        <f t="shared" si="34"/>
        <v>0</v>
      </c>
      <c r="AN30" s="208">
        <f t="shared" si="35"/>
        <v>0</v>
      </c>
      <c r="AO30" s="292">
        <f t="shared" si="36"/>
        <v>0</v>
      </c>
      <c r="AP30" s="208">
        <f t="shared" si="37"/>
        <v>0</v>
      </c>
      <c r="AQ30" s="292">
        <f t="shared" si="38"/>
        <v>0</v>
      </c>
      <c r="AR30" s="208">
        <f t="shared" si="39"/>
        <v>0</v>
      </c>
    </row>
    <row r="31" spans="1:44" ht="15.75" hidden="1" outlineLevel="1">
      <c r="A31" s="77"/>
      <c r="B31" s="212" t="s">
        <v>79</v>
      </c>
      <c r="C31" s="179"/>
      <c r="D31" s="99" t="str">
        <f>IF(D21&gt;"",D21,"")</f>
        <v>Pitkänen Tatu</v>
      </c>
      <c r="E31" s="111" t="str">
        <f>IF(D22&gt;"",D22,"")</f>
        <v>Brinaru Benjamin</v>
      </c>
      <c r="F31" s="112"/>
      <c r="G31" s="101"/>
      <c r="H31" s="314"/>
      <c r="I31" s="315"/>
      <c r="J31" s="314"/>
      <c r="K31" s="315"/>
      <c r="L31" s="316"/>
      <c r="M31" s="315"/>
      <c r="N31" s="314"/>
      <c r="O31" s="315"/>
      <c r="P31" s="314"/>
      <c r="Q31" s="315"/>
      <c r="R31" s="102">
        <f t="shared" si="19"/>
      </c>
      <c r="S31" s="103">
        <f t="shared" si="20"/>
      </c>
      <c r="T31" s="113"/>
      <c r="U31" s="114"/>
      <c r="W31" s="106">
        <f t="shared" si="21"/>
        <v>0</v>
      </c>
      <c r="X31" s="107">
        <f t="shared" si="22"/>
        <v>0</v>
      </c>
      <c r="Y31" s="108">
        <f t="shared" si="23"/>
        <v>0</v>
      </c>
      <c r="AA31" s="115">
        <f t="shared" si="24"/>
        <v>0</v>
      </c>
      <c r="AB31" s="116">
        <f t="shared" si="25"/>
        <v>0</v>
      </c>
      <c r="AC31" s="115">
        <f t="shared" si="26"/>
        <v>0</v>
      </c>
      <c r="AD31" s="116">
        <f t="shared" si="27"/>
        <v>0</v>
      </c>
      <c r="AE31" s="115">
        <f t="shared" si="28"/>
        <v>0</v>
      </c>
      <c r="AF31" s="116">
        <f t="shared" si="29"/>
        <v>0</v>
      </c>
      <c r="AG31" s="115">
        <f t="shared" si="30"/>
        <v>0</v>
      </c>
      <c r="AH31" s="116">
        <f t="shared" si="31"/>
        <v>0</v>
      </c>
      <c r="AI31" s="115">
        <f t="shared" si="32"/>
        <v>0</v>
      </c>
      <c r="AJ31" s="116">
        <f t="shared" si="33"/>
        <v>0</v>
      </c>
      <c r="AL31" s="207">
        <f>IF(OR(ISBLANK(AL21),ISBLANK(AL22)),0,1)</f>
        <v>0</v>
      </c>
      <c r="AM31" s="292">
        <f t="shared" si="34"/>
        <v>0</v>
      </c>
      <c r="AN31" s="208">
        <f t="shared" si="35"/>
        <v>0</v>
      </c>
      <c r="AO31" s="292">
        <f t="shared" si="36"/>
        <v>0</v>
      </c>
      <c r="AP31" s="208">
        <f t="shared" si="37"/>
        <v>0</v>
      </c>
      <c r="AQ31" s="292">
        <f t="shared" si="38"/>
        <v>0</v>
      </c>
      <c r="AR31" s="208">
        <f t="shared" si="39"/>
        <v>0</v>
      </c>
    </row>
    <row r="32" spans="1:44" ht="16.5" hidden="1" outlineLevel="1" thickBot="1">
      <c r="A32" s="77"/>
      <c r="B32" s="213" t="s">
        <v>80</v>
      </c>
      <c r="C32" s="180"/>
      <c r="D32" s="119" t="str">
        <f>IF(D23&gt;"",D23,"")</f>
        <v>Jalkanen Lauri</v>
      </c>
      <c r="E32" s="120">
        <f>IF(D24&gt;"",D24,"")</f>
      </c>
      <c r="F32" s="121"/>
      <c r="G32" s="122"/>
      <c r="H32" s="317"/>
      <c r="I32" s="318"/>
      <c r="J32" s="317"/>
      <c r="K32" s="318"/>
      <c r="L32" s="317"/>
      <c r="M32" s="318"/>
      <c r="N32" s="317"/>
      <c r="O32" s="318"/>
      <c r="P32" s="317"/>
      <c r="Q32" s="318"/>
      <c r="R32" s="123">
        <f t="shared" si="19"/>
      </c>
      <c r="S32" s="124">
        <f t="shared" si="20"/>
      </c>
      <c r="T32" s="125"/>
      <c r="U32" s="126"/>
      <c r="W32" s="106">
        <f t="shared" si="21"/>
        <v>0</v>
      </c>
      <c r="X32" s="107">
        <f t="shared" si="22"/>
        <v>0</v>
      </c>
      <c r="Y32" s="108">
        <f t="shared" si="23"/>
        <v>0</v>
      </c>
      <c r="AA32" s="127">
        <f t="shared" si="24"/>
        <v>0</v>
      </c>
      <c r="AB32" s="128">
        <f t="shared" si="25"/>
        <v>0</v>
      </c>
      <c r="AC32" s="127">
        <f t="shared" si="26"/>
        <v>0</v>
      </c>
      <c r="AD32" s="128">
        <f t="shared" si="27"/>
        <v>0</v>
      </c>
      <c r="AE32" s="127">
        <f t="shared" si="28"/>
        <v>0</v>
      </c>
      <c r="AF32" s="128">
        <f t="shared" si="29"/>
        <v>0</v>
      </c>
      <c r="AG32" s="127">
        <f t="shared" si="30"/>
        <v>0</v>
      </c>
      <c r="AH32" s="128">
        <f t="shared" si="31"/>
        <v>0</v>
      </c>
      <c r="AI32" s="127">
        <f t="shared" si="32"/>
        <v>0</v>
      </c>
      <c r="AJ32" s="128">
        <f t="shared" si="33"/>
        <v>0</v>
      </c>
      <c r="AL32" s="290">
        <f>IF(OR(ISBLANK(AL23),ISBLANK(AL24)),0,1)</f>
        <v>0</v>
      </c>
      <c r="AM32" s="293">
        <f t="shared" si="34"/>
        <v>0</v>
      </c>
      <c r="AN32" s="209">
        <f t="shared" si="35"/>
        <v>0</v>
      </c>
      <c r="AO32" s="293">
        <f t="shared" si="36"/>
        <v>0</v>
      </c>
      <c r="AP32" s="209">
        <f t="shared" si="37"/>
        <v>0</v>
      </c>
      <c r="AQ32" s="293">
        <f t="shared" si="38"/>
        <v>0</v>
      </c>
      <c r="AR32" s="209">
        <f t="shared" si="39"/>
        <v>0</v>
      </c>
    </row>
    <row r="33" ht="16.5" collapsed="1" thickBot="1" thickTop="1"/>
    <row r="34" spans="2:21" ht="16.5" thickTop="1">
      <c r="B34" s="1"/>
      <c r="C34" s="177"/>
      <c r="D34" s="2" t="s">
        <v>126</v>
      </c>
      <c r="E34" s="3"/>
      <c r="F34" s="3"/>
      <c r="G34" s="3"/>
      <c r="H34" s="4"/>
      <c r="I34" s="3"/>
      <c r="J34" s="5" t="s">
        <v>0</v>
      </c>
      <c r="K34" s="6"/>
      <c r="L34" s="339" t="s">
        <v>31</v>
      </c>
      <c r="M34" s="340"/>
      <c r="N34" s="340"/>
      <c r="O34" s="341"/>
      <c r="P34" s="342" t="s">
        <v>2</v>
      </c>
      <c r="Q34" s="343"/>
      <c r="R34" s="343"/>
      <c r="S34" s="344">
        <v>3</v>
      </c>
      <c r="T34" s="345"/>
      <c r="U34" s="346"/>
    </row>
    <row r="35" spans="2:46" ht="16.5" thickBot="1">
      <c r="B35" s="7"/>
      <c r="C35" s="178"/>
      <c r="D35" s="8" t="s">
        <v>3</v>
      </c>
      <c r="E35" s="9" t="s">
        <v>4</v>
      </c>
      <c r="F35" s="347">
        <v>3</v>
      </c>
      <c r="G35" s="348"/>
      <c r="H35" s="349"/>
      <c r="I35" s="350" t="s">
        <v>5</v>
      </c>
      <c r="J35" s="351"/>
      <c r="K35" s="351"/>
      <c r="L35" s="352">
        <v>41342</v>
      </c>
      <c r="M35" s="352"/>
      <c r="N35" s="352"/>
      <c r="O35" s="353"/>
      <c r="P35" s="10" t="s">
        <v>6</v>
      </c>
      <c r="Q35" s="192"/>
      <c r="R35" s="192"/>
      <c r="S35" s="354">
        <v>0.5833333333333334</v>
      </c>
      <c r="T35" s="355"/>
      <c r="U35" s="356"/>
      <c r="AM35" s="357" t="s">
        <v>373</v>
      </c>
      <c r="AN35" s="358"/>
      <c r="AO35" s="247"/>
      <c r="AP35" s="247"/>
      <c r="AQ35" s="247"/>
      <c r="AR35" s="247"/>
      <c r="AS35" s="268" t="s">
        <v>374</v>
      </c>
      <c r="AT35" s="268" t="s">
        <v>375</v>
      </c>
    </row>
    <row r="36" spans="2:46" ht="16.5" thickTop="1">
      <c r="B36" s="12"/>
      <c r="C36" s="182" t="s">
        <v>151</v>
      </c>
      <c r="D36" s="13" t="s">
        <v>7</v>
      </c>
      <c r="E36" s="14" t="s">
        <v>8</v>
      </c>
      <c r="F36" s="335" t="s">
        <v>9</v>
      </c>
      <c r="G36" s="336"/>
      <c r="H36" s="335" t="s">
        <v>10</v>
      </c>
      <c r="I36" s="336"/>
      <c r="J36" s="335" t="s">
        <v>11</v>
      </c>
      <c r="K36" s="336"/>
      <c r="L36" s="335" t="s">
        <v>12</v>
      </c>
      <c r="M36" s="336"/>
      <c r="N36" s="335"/>
      <c r="O36" s="336"/>
      <c r="P36" s="15" t="s">
        <v>13</v>
      </c>
      <c r="Q36" s="16" t="s">
        <v>14</v>
      </c>
      <c r="R36" s="17" t="s">
        <v>15</v>
      </c>
      <c r="S36" s="18"/>
      <c r="T36" s="337" t="s">
        <v>16</v>
      </c>
      <c r="U36" s="338"/>
      <c r="W36" s="78" t="s">
        <v>64</v>
      </c>
      <c r="X36" s="79"/>
      <c r="Y36" s="80" t="s">
        <v>65</v>
      </c>
      <c r="AL36" s="269" t="s">
        <v>376</v>
      </c>
      <c r="AM36" s="270" t="s">
        <v>377</v>
      </c>
      <c r="AN36" s="270" t="s">
        <v>378</v>
      </c>
      <c r="AO36" s="271" t="s">
        <v>379</v>
      </c>
      <c r="AP36" s="273" t="s">
        <v>380</v>
      </c>
      <c r="AQ36" s="272" t="s">
        <v>381</v>
      </c>
      <c r="AR36" s="273" t="s">
        <v>382</v>
      </c>
      <c r="AS36" s="269" t="s">
        <v>383</v>
      </c>
      <c r="AT36" s="274" t="s">
        <v>384</v>
      </c>
    </row>
    <row r="37" spans="2:46" ht="15">
      <c r="B37" s="19" t="s">
        <v>9</v>
      </c>
      <c r="C37" s="183">
        <v>1610</v>
      </c>
      <c r="D37" s="20" t="s">
        <v>299</v>
      </c>
      <c r="E37" s="21" t="s">
        <v>3</v>
      </c>
      <c r="F37" s="22"/>
      <c r="G37" s="23"/>
      <c r="H37" s="24">
        <f>+R47</f>
      </c>
      <c r="I37" s="25">
        <f>+S47</f>
      </c>
      <c r="J37" s="24">
        <f>R43</f>
      </c>
      <c r="K37" s="25">
        <f>S43</f>
      </c>
      <c r="L37" s="24">
        <f>R45</f>
      </c>
      <c r="M37" s="25">
        <f>S45</f>
      </c>
      <c r="N37" s="24"/>
      <c r="O37" s="25"/>
      <c r="P37" s="26">
        <f>IF(SUM(F37:O37)=0,"",COUNTIF(G37:G40,"3"))</f>
      </c>
      <c r="Q37" s="27">
        <f>IF(SUM(G37:P37)=0,"",COUNTIF(F37:F40,"3"))</f>
      </c>
      <c r="R37" s="28">
        <f>IF(SUM(F37:O37)=0,"",SUM(G37:G40))</f>
      </c>
      <c r="S37" s="29">
        <f>IF(SUM(F37:O37)=0,"",SUM(F37:F40))</f>
      </c>
      <c r="T37" s="402"/>
      <c r="U37" s="403"/>
      <c r="W37" s="81">
        <f>+W43+W45+W47</f>
        <v>0</v>
      </c>
      <c r="X37" s="82">
        <f>+X43+X45+X47</f>
        <v>0</v>
      </c>
      <c r="Y37" s="83">
        <f>+W37-X37</f>
        <v>0</v>
      </c>
      <c r="AL37" s="286"/>
      <c r="AM37" s="47">
        <f aca="true" t="shared" si="40" ref="AM37:AR37">AM43+AM45+AM47</f>
        <v>0</v>
      </c>
      <c r="AN37" s="47">
        <f t="shared" si="40"/>
        <v>0</v>
      </c>
      <c r="AO37" s="275">
        <f t="shared" si="40"/>
        <v>0</v>
      </c>
      <c r="AP37" s="277">
        <f t="shared" si="40"/>
        <v>0</v>
      </c>
      <c r="AQ37" s="276">
        <f t="shared" si="40"/>
        <v>0</v>
      </c>
      <c r="AR37" s="277">
        <f t="shared" si="40"/>
        <v>0</v>
      </c>
      <c r="AS37" s="278" t="e">
        <f>AO37/AP37</f>
        <v>#DIV/0!</v>
      </c>
      <c r="AT37" s="279" t="e">
        <f>AQ37/AR37</f>
        <v>#DIV/0!</v>
      </c>
    </row>
    <row r="38" spans="2:46" ht="15">
      <c r="B38" s="30" t="s">
        <v>10</v>
      </c>
      <c r="C38" s="183">
        <v>1350</v>
      </c>
      <c r="D38" s="20" t="s">
        <v>311</v>
      </c>
      <c r="E38" s="31" t="s">
        <v>27</v>
      </c>
      <c r="F38" s="32">
        <f>+S47</f>
      </c>
      <c r="G38" s="33">
        <f>+R47</f>
      </c>
      <c r="H38" s="34"/>
      <c r="I38" s="35"/>
      <c r="J38" s="32">
        <f>R46</f>
      </c>
      <c r="K38" s="33">
        <f>S46</f>
      </c>
      <c r="L38" s="32">
        <f>R44</f>
      </c>
      <c r="M38" s="33">
        <f>S44</f>
      </c>
      <c r="N38" s="32"/>
      <c r="O38" s="33"/>
      <c r="P38" s="26">
        <f>IF(SUM(F38:O38)=0,"",COUNTIF(I37:I40,"3"))</f>
      </c>
      <c r="Q38" s="27">
        <f>IF(SUM(G38:P38)=0,"",COUNTIF(H37:H40,"3"))</f>
      </c>
      <c r="R38" s="28">
        <f>IF(SUM(F38:O38)=0,"",SUM(I37:I40))</f>
      </c>
      <c r="S38" s="29">
        <f>IF(SUM(F38:O38)=0,"",SUM(H37:H40))</f>
      </c>
      <c r="T38" s="402"/>
      <c r="U38" s="403"/>
      <c r="W38" s="81">
        <f>+W44+W46+X47</f>
        <v>0</v>
      </c>
      <c r="X38" s="82">
        <f>+X44+X46+W47</f>
        <v>0</v>
      </c>
      <c r="Y38" s="83">
        <f>+W38-X38</f>
        <v>0</v>
      </c>
      <c r="AL38" s="287"/>
      <c r="AM38" s="47">
        <f>AM44+AM46+AN47</f>
        <v>0</v>
      </c>
      <c r="AN38" s="47">
        <f>AN44+AN46+AM47</f>
        <v>0</v>
      </c>
      <c r="AO38" s="275">
        <f>AO44+AO46+AP47</f>
        <v>0</v>
      </c>
      <c r="AP38" s="277">
        <f>AP44+AP46+AO47</f>
        <v>0</v>
      </c>
      <c r="AQ38" s="276">
        <f>AQ44+AQ46+AR47</f>
        <v>0</v>
      </c>
      <c r="AR38" s="277">
        <f>AR44+AR46+AQ47</f>
        <v>0</v>
      </c>
      <c r="AS38" s="278" t="e">
        <f>AO38/AP38</f>
        <v>#DIV/0!</v>
      </c>
      <c r="AT38" s="279" t="e">
        <f>AQ38/AR38</f>
        <v>#DIV/0!</v>
      </c>
    </row>
    <row r="39" spans="2:46" ht="15">
      <c r="B39" s="30" t="s">
        <v>11</v>
      </c>
      <c r="C39" s="183">
        <v>1258</v>
      </c>
      <c r="D39" s="20" t="s">
        <v>312</v>
      </c>
      <c r="E39" s="31" t="s">
        <v>33</v>
      </c>
      <c r="F39" s="32">
        <f>+S43</f>
      </c>
      <c r="G39" s="33">
        <f>+R43</f>
      </c>
      <c r="H39" s="32">
        <f>S46</f>
      </c>
      <c r="I39" s="33">
        <f>R46</f>
      </c>
      <c r="J39" s="34"/>
      <c r="K39" s="35"/>
      <c r="L39" s="32">
        <f>R48</f>
      </c>
      <c r="M39" s="33">
        <f>S48</f>
      </c>
      <c r="N39" s="32"/>
      <c r="O39" s="33"/>
      <c r="P39" s="26">
        <f>IF(SUM(F39:O39)=0,"",COUNTIF(K37:K40,"3"))</f>
      </c>
      <c r="Q39" s="27">
        <f>IF(SUM(G39:P39)=0,"",COUNTIF(J37:J40,"3"))</f>
      </c>
      <c r="R39" s="28">
        <f>IF(SUM(F39:O39)=0,"",SUM(K37:K40))</f>
      </c>
      <c r="S39" s="29">
        <f>IF(SUM(F39:O39)=0,"",SUM(J37:J40))</f>
      </c>
      <c r="T39" s="402"/>
      <c r="U39" s="403"/>
      <c r="W39" s="81">
        <f>+X43+X46+W48</f>
        <v>0</v>
      </c>
      <c r="X39" s="82">
        <f>+W43+W46+X48</f>
        <v>0</v>
      </c>
      <c r="Y39" s="83">
        <f>+W39-X39</f>
        <v>0</v>
      </c>
      <c r="AL39" s="287"/>
      <c r="AM39" s="47">
        <f>AN43+AN46+AM48</f>
        <v>0</v>
      </c>
      <c r="AN39" s="47">
        <f>AM43+AM46+AN48</f>
        <v>0</v>
      </c>
      <c r="AO39" s="275">
        <f>AP43+AP46+AO48</f>
        <v>0</v>
      </c>
      <c r="AP39" s="277">
        <f>AO43+AO46+AP48</f>
        <v>0</v>
      </c>
      <c r="AQ39" s="276">
        <f>AR43+AR46+AQ48</f>
        <v>0</v>
      </c>
      <c r="AR39" s="277">
        <f>AQ43+AQ46+AR48</f>
        <v>0</v>
      </c>
      <c r="AS39" s="278" t="e">
        <f>AO39/AP39</f>
        <v>#DIV/0!</v>
      </c>
      <c r="AT39" s="279" t="e">
        <f>AQ39/AR39</f>
        <v>#DIV/0!</v>
      </c>
    </row>
    <row r="40" spans="2:46" ht="15.75" thickBot="1">
      <c r="B40" s="36" t="s">
        <v>12</v>
      </c>
      <c r="C40" s="184">
        <v>1081</v>
      </c>
      <c r="D40" s="37" t="s">
        <v>265</v>
      </c>
      <c r="E40" s="38" t="s">
        <v>25</v>
      </c>
      <c r="F40" s="39">
        <f>S45</f>
      </c>
      <c r="G40" s="40">
        <f>R45</f>
      </c>
      <c r="H40" s="39">
        <f>S44</f>
      </c>
      <c r="I40" s="40">
        <f>R44</f>
      </c>
      <c r="J40" s="39">
        <f>S48</f>
      </c>
      <c r="K40" s="40">
        <f>R48</f>
      </c>
      <c r="L40" s="41"/>
      <c r="M40" s="42"/>
      <c r="N40" s="39"/>
      <c r="O40" s="40"/>
      <c r="P40" s="43">
        <f>IF(SUM(F40:O40)=0,"",COUNTIF(M37:M40,"3"))</f>
      </c>
      <c r="Q40" s="44">
        <f>IF(SUM(G40:P40)=0,"",COUNTIF(L37:L40,"3"))</f>
      </c>
      <c r="R40" s="45">
        <f>IF(SUM(F40:O41)=0,"",SUM(M37:M40))</f>
      </c>
      <c r="S40" s="46">
        <f>IF(SUM(F40:O40)=0,"",SUM(L37:L40))</f>
      </c>
      <c r="T40" s="404"/>
      <c r="U40" s="405"/>
      <c r="W40" s="81">
        <f>+X44+X45+X48</f>
        <v>0</v>
      </c>
      <c r="X40" s="82">
        <f>+W44+W45+W48</f>
        <v>0</v>
      </c>
      <c r="Y40" s="83">
        <f>+W40-X40</f>
        <v>0</v>
      </c>
      <c r="AL40" s="288"/>
      <c r="AM40" s="280">
        <f>AN44+AN45+AN48</f>
        <v>0</v>
      </c>
      <c r="AN40" s="280">
        <f>AM44+AM45+AM48</f>
        <v>0</v>
      </c>
      <c r="AO40" s="281">
        <f>AP44+AP45+AP48</f>
        <v>0</v>
      </c>
      <c r="AP40" s="283">
        <f>AO44+AO45+AO48</f>
        <v>0</v>
      </c>
      <c r="AQ40" s="282">
        <f>AR44+AR45+AR48</f>
        <v>0</v>
      </c>
      <c r="AR40" s="283">
        <f>AQ44+AQ45+AQ48</f>
        <v>0</v>
      </c>
      <c r="AS40" s="284" t="e">
        <f>AO40/AP40</f>
        <v>#DIV/0!</v>
      </c>
      <c r="AT40" s="285" t="e">
        <f>AQ40/AR40</f>
        <v>#DIV/0!</v>
      </c>
    </row>
    <row r="41" spans="1:26" ht="16.5" hidden="1" outlineLevel="1" thickTop="1">
      <c r="A41" s="77"/>
      <c r="B41" s="84"/>
      <c r="C41" s="130"/>
      <c r="D41" s="85" t="s">
        <v>66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7"/>
      <c r="U41" s="88"/>
      <c r="W41" s="89"/>
      <c r="X41" s="90" t="s">
        <v>67</v>
      </c>
      <c r="Y41" s="91">
        <f>SUM(Y37:Y40)</f>
        <v>0</v>
      </c>
      <c r="Z41" s="90" t="str">
        <f>IF(Y41=0,"OK","Virhe")</f>
        <v>OK</v>
      </c>
    </row>
    <row r="42" spans="1:25" ht="16.5" hidden="1" outlineLevel="1" thickBot="1">
      <c r="A42" s="77"/>
      <c r="B42" s="92"/>
      <c r="C42" s="210"/>
      <c r="D42" s="93" t="s">
        <v>68</v>
      </c>
      <c r="E42" s="94"/>
      <c r="F42" s="94"/>
      <c r="G42" s="95"/>
      <c r="H42" s="330" t="s">
        <v>69</v>
      </c>
      <c r="I42" s="331"/>
      <c r="J42" s="332" t="s">
        <v>70</v>
      </c>
      <c r="K42" s="331"/>
      <c r="L42" s="332" t="s">
        <v>71</v>
      </c>
      <c r="M42" s="331"/>
      <c r="N42" s="332" t="s">
        <v>72</v>
      </c>
      <c r="O42" s="331"/>
      <c r="P42" s="332" t="s">
        <v>73</v>
      </c>
      <c r="Q42" s="331"/>
      <c r="R42" s="333" t="s">
        <v>74</v>
      </c>
      <c r="S42" s="334"/>
      <c r="U42" s="96"/>
      <c r="W42" s="97" t="s">
        <v>64</v>
      </c>
      <c r="X42" s="98"/>
      <c r="Y42" s="80" t="s">
        <v>65</v>
      </c>
    </row>
    <row r="43" spans="1:44" ht="15.75" hidden="1" outlineLevel="1">
      <c r="A43" s="77"/>
      <c r="B43" s="211" t="s">
        <v>75</v>
      </c>
      <c r="C43" s="179"/>
      <c r="D43" s="99" t="str">
        <f>IF(D37&gt;"",D37,"")</f>
        <v>Jansons Rolands</v>
      </c>
      <c r="E43" s="100" t="str">
        <f>IF(D39&gt;"",D39,"")</f>
        <v>Mäkinen Mathias</v>
      </c>
      <c r="F43" s="86"/>
      <c r="G43" s="101"/>
      <c r="H43" s="323"/>
      <c r="I43" s="324"/>
      <c r="J43" s="321"/>
      <c r="K43" s="322"/>
      <c r="L43" s="321"/>
      <c r="M43" s="322"/>
      <c r="N43" s="321"/>
      <c r="O43" s="322"/>
      <c r="P43" s="325"/>
      <c r="Q43" s="322"/>
      <c r="R43" s="102">
        <f aca="true" t="shared" si="41" ref="R43:R48">IF(COUNT(H43:P43)=0,"",COUNTIF(H43:P43,"&gt;=0"))</f>
      </c>
      <c r="S43" s="103">
        <f aca="true" t="shared" si="42" ref="S43:S48">IF(COUNT(H43:P43)=0,"",(IF(LEFT(H43,1)="-",1,0)+IF(LEFT(J43,1)="-",1,0)+IF(LEFT(L43,1)="-",1,0)+IF(LEFT(N43,1)="-",1,0)+IF(LEFT(P43,1)="-",1,0)))</f>
      </c>
      <c r="T43" s="104"/>
      <c r="U43" s="105"/>
      <c r="W43" s="106">
        <f aca="true" t="shared" si="43" ref="W43:W48">+AA43+AC43+AE43+AG43+AI43</f>
        <v>0</v>
      </c>
      <c r="X43" s="107">
        <f aca="true" t="shared" si="44" ref="X43:X48">+AB43+AD43+AF43+AH43+AJ43</f>
        <v>0</v>
      </c>
      <c r="Y43" s="108">
        <f aca="true" t="shared" si="45" ref="Y43:Y48">+W43-X43</f>
        <v>0</v>
      </c>
      <c r="AA43" s="109">
        <f aca="true" t="shared" si="46" ref="AA43:AA48">IF(H43="",0,IF(LEFT(H43,1)="-",ABS(H43),(IF(H43&gt;9,H43+2,11))))</f>
        <v>0</v>
      </c>
      <c r="AB43" s="110">
        <f aca="true" t="shared" si="47" ref="AB43:AB48">IF(H43="",0,IF(LEFT(H43,1)="-",(IF(ABS(H43)&gt;9,(ABS(H43)+2),11)),H43))</f>
        <v>0</v>
      </c>
      <c r="AC43" s="109">
        <f aca="true" t="shared" si="48" ref="AC43:AC48">IF(J43="",0,IF(LEFT(J43,1)="-",ABS(J43),(IF(J43&gt;9,J43+2,11))))</f>
        <v>0</v>
      </c>
      <c r="AD43" s="110">
        <f aca="true" t="shared" si="49" ref="AD43:AD48">IF(J43="",0,IF(LEFT(J43,1)="-",(IF(ABS(J43)&gt;9,(ABS(J43)+2),11)),J43))</f>
        <v>0</v>
      </c>
      <c r="AE43" s="109">
        <f aca="true" t="shared" si="50" ref="AE43:AE48">IF(L43="",0,IF(LEFT(L43,1)="-",ABS(L43),(IF(L43&gt;9,L43+2,11))))</f>
        <v>0</v>
      </c>
      <c r="AF43" s="110">
        <f aca="true" t="shared" si="51" ref="AF43:AF48">IF(L43="",0,IF(LEFT(L43,1)="-",(IF(ABS(L43)&gt;9,(ABS(L43)+2),11)),L43))</f>
        <v>0</v>
      </c>
      <c r="AG43" s="109">
        <f aca="true" t="shared" si="52" ref="AG43:AG48">IF(N43="",0,IF(LEFT(N43,1)="-",ABS(N43),(IF(N43&gt;9,N43+2,11))))</f>
        <v>0</v>
      </c>
      <c r="AH43" s="110">
        <f aca="true" t="shared" si="53" ref="AH43:AH48">IF(N43="",0,IF(LEFT(N43,1)="-",(IF(ABS(N43)&gt;9,(ABS(N43)+2),11)),N43))</f>
        <v>0</v>
      </c>
      <c r="AI43" s="109">
        <f aca="true" t="shared" si="54" ref="AI43:AI48">IF(P43="",0,IF(LEFT(P43,1)="-",ABS(P43),(IF(P43&gt;9,P43+2,11))))</f>
        <v>0</v>
      </c>
      <c r="AJ43" s="110">
        <f aca="true" t="shared" si="55" ref="AJ43:AJ48">IF(P43="",0,IF(LEFT(P43,1)="-",(IF(ABS(P43)&gt;9,(ABS(P43)+2),11)),P43))</f>
        <v>0</v>
      </c>
      <c r="AL43" s="289">
        <f>IF(OR(ISBLANK(AL37),ISBLANK(AL39)),0,1)</f>
        <v>0</v>
      </c>
      <c r="AM43" s="291">
        <f aca="true" t="shared" si="56" ref="AM43:AM48">IF(AO43=3,1,0)</f>
        <v>0</v>
      </c>
      <c r="AN43" s="206">
        <f aca="true" t="shared" si="57" ref="AN43:AN48">IF(AP43=3,1,0)</f>
        <v>0</v>
      </c>
      <c r="AO43" s="291">
        <f aca="true" t="shared" si="58" ref="AO43:AO48">IF($AL43=1,$AL43*R43,0)</f>
        <v>0</v>
      </c>
      <c r="AP43" s="206">
        <f aca="true" t="shared" si="59" ref="AP43:AP48">IF($AL43=1,$AL43*S43,0)</f>
        <v>0</v>
      </c>
      <c r="AQ43" s="291">
        <f aca="true" t="shared" si="60" ref="AQ43:AQ48">$AL43*W43</f>
        <v>0</v>
      </c>
      <c r="AR43" s="206">
        <f aca="true" t="shared" si="61" ref="AR43:AR48">$AL43*X43</f>
        <v>0</v>
      </c>
    </row>
    <row r="44" spans="1:44" ht="15.75" hidden="1" outlineLevel="1">
      <c r="A44" s="77"/>
      <c r="B44" s="212" t="s">
        <v>76</v>
      </c>
      <c r="C44" s="179"/>
      <c r="D44" s="99" t="str">
        <f>IF(D38&gt;"",D38,"")</f>
        <v>Ruotsalainen Topi</v>
      </c>
      <c r="E44" s="111" t="str">
        <f>IF(D40&gt;"",D40,"")</f>
        <v>Iso-Järvenpää Juuso</v>
      </c>
      <c r="F44" s="112"/>
      <c r="G44" s="101"/>
      <c r="H44" s="314"/>
      <c r="I44" s="315"/>
      <c r="J44" s="314"/>
      <c r="K44" s="315"/>
      <c r="L44" s="314"/>
      <c r="M44" s="315"/>
      <c r="N44" s="314"/>
      <c r="O44" s="315"/>
      <c r="P44" s="314"/>
      <c r="Q44" s="315"/>
      <c r="R44" s="102">
        <f t="shared" si="41"/>
      </c>
      <c r="S44" s="103">
        <f t="shared" si="42"/>
      </c>
      <c r="T44" s="113"/>
      <c r="U44" s="114"/>
      <c r="W44" s="106">
        <f t="shared" si="43"/>
        <v>0</v>
      </c>
      <c r="X44" s="107">
        <f t="shared" si="44"/>
        <v>0</v>
      </c>
      <c r="Y44" s="108">
        <f t="shared" si="45"/>
        <v>0</v>
      </c>
      <c r="AA44" s="115">
        <f t="shared" si="46"/>
        <v>0</v>
      </c>
      <c r="AB44" s="116">
        <f t="shared" si="47"/>
        <v>0</v>
      </c>
      <c r="AC44" s="115">
        <f t="shared" si="48"/>
        <v>0</v>
      </c>
      <c r="AD44" s="116">
        <f t="shared" si="49"/>
        <v>0</v>
      </c>
      <c r="AE44" s="115">
        <f t="shared" si="50"/>
        <v>0</v>
      </c>
      <c r="AF44" s="116">
        <f t="shared" si="51"/>
        <v>0</v>
      </c>
      <c r="AG44" s="115">
        <f t="shared" si="52"/>
        <v>0</v>
      </c>
      <c r="AH44" s="116">
        <f t="shared" si="53"/>
        <v>0</v>
      </c>
      <c r="AI44" s="115">
        <f t="shared" si="54"/>
        <v>0</v>
      </c>
      <c r="AJ44" s="116">
        <f t="shared" si="55"/>
        <v>0</v>
      </c>
      <c r="AL44" s="207">
        <f>IF(OR(ISBLANK(AL38),ISBLANK(AL40)),0,1)</f>
        <v>0</v>
      </c>
      <c r="AM44" s="292">
        <f t="shared" si="56"/>
        <v>0</v>
      </c>
      <c r="AN44" s="208">
        <f t="shared" si="57"/>
        <v>0</v>
      </c>
      <c r="AO44" s="292">
        <f t="shared" si="58"/>
        <v>0</v>
      </c>
      <c r="AP44" s="208">
        <f t="shared" si="59"/>
        <v>0</v>
      </c>
      <c r="AQ44" s="292">
        <f t="shared" si="60"/>
        <v>0</v>
      </c>
      <c r="AR44" s="208">
        <f t="shared" si="61"/>
        <v>0</v>
      </c>
    </row>
    <row r="45" spans="1:44" ht="16.5" hidden="1" outlineLevel="1" thickBot="1">
      <c r="A45" s="77"/>
      <c r="B45" s="212" t="s">
        <v>77</v>
      </c>
      <c r="C45" s="179"/>
      <c r="D45" s="117" t="str">
        <f>IF(D37&gt;"",D37,"")</f>
        <v>Jansons Rolands</v>
      </c>
      <c r="E45" s="118" t="str">
        <f>IF(D40&gt;"",D40,"")</f>
        <v>Iso-Järvenpää Juuso</v>
      </c>
      <c r="F45" s="94"/>
      <c r="G45" s="95"/>
      <c r="H45" s="319"/>
      <c r="I45" s="320"/>
      <c r="J45" s="319"/>
      <c r="K45" s="320"/>
      <c r="L45" s="319"/>
      <c r="M45" s="320"/>
      <c r="N45" s="319"/>
      <c r="O45" s="320"/>
      <c r="P45" s="319"/>
      <c r="Q45" s="320"/>
      <c r="R45" s="102">
        <f t="shared" si="41"/>
      </c>
      <c r="S45" s="103">
        <f t="shared" si="42"/>
      </c>
      <c r="T45" s="113"/>
      <c r="U45" s="114"/>
      <c r="W45" s="106">
        <f t="shared" si="43"/>
        <v>0</v>
      </c>
      <c r="X45" s="107">
        <f t="shared" si="44"/>
        <v>0</v>
      </c>
      <c r="Y45" s="108">
        <f t="shared" si="45"/>
        <v>0</v>
      </c>
      <c r="AA45" s="115">
        <f t="shared" si="46"/>
        <v>0</v>
      </c>
      <c r="AB45" s="116">
        <f t="shared" si="47"/>
        <v>0</v>
      </c>
      <c r="AC45" s="115">
        <f t="shared" si="48"/>
        <v>0</v>
      </c>
      <c r="AD45" s="116">
        <f t="shared" si="49"/>
        <v>0</v>
      </c>
      <c r="AE45" s="115">
        <f t="shared" si="50"/>
        <v>0</v>
      </c>
      <c r="AF45" s="116">
        <f t="shared" si="51"/>
        <v>0</v>
      </c>
      <c r="AG45" s="115">
        <f t="shared" si="52"/>
        <v>0</v>
      </c>
      <c r="AH45" s="116">
        <f t="shared" si="53"/>
        <v>0</v>
      </c>
      <c r="AI45" s="115">
        <f t="shared" si="54"/>
        <v>0</v>
      </c>
      <c r="AJ45" s="116">
        <f t="shared" si="55"/>
        <v>0</v>
      </c>
      <c r="AL45" s="207">
        <f>IF(OR(ISBLANK(AL37),ISBLANK(AL40)),0,1)</f>
        <v>0</v>
      </c>
      <c r="AM45" s="292">
        <f t="shared" si="56"/>
        <v>0</v>
      </c>
      <c r="AN45" s="208">
        <f t="shared" si="57"/>
        <v>0</v>
      </c>
      <c r="AO45" s="292">
        <f t="shared" si="58"/>
        <v>0</v>
      </c>
      <c r="AP45" s="208">
        <f t="shared" si="59"/>
        <v>0</v>
      </c>
      <c r="AQ45" s="292">
        <f t="shared" si="60"/>
        <v>0</v>
      </c>
      <c r="AR45" s="208">
        <f t="shared" si="61"/>
        <v>0</v>
      </c>
    </row>
    <row r="46" spans="1:44" ht="15.75" hidden="1" outlineLevel="1">
      <c r="A46" s="77"/>
      <c r="B46" s="212" t="s">
        <v>78</v>
      </c>
      <c r="C46" s="179"/>
      <c r="D46" s="99" t="str">
        <f>IF(D38&gt;"",D38,"")</f>
        <v>Ruotsalainen Topi</v>
      </c>
      <c r="E46" s="111" t="str">
        <f>IF(D39&gt;"",D39,"")</f>
        <v>Mäkinen Mathias</v>
      </c>
      <c r="F46" s="86"/>
      <c r="G46" s="101"/>
      <c r="H46" s="321"/>
      <c r="I46" s="322"/>
      <c r="J46" s="321"/>
      <c r="K46" s="322"/>
      <c r="L46" s="321"/>
      <c r="M46" s="322"/>
      <c r="N46" s="321"/>
      <c r="O46" s="322"/>
      <c r="P46" s="321"/>
      <c r="Q46" s="322"/>
      <c r="R46" s="102">
        <f t="shared" si="41"/>
      </c>
      <c r="S46" s="103">
        <f t="shared" si="42"/>
      </c>
      <c r="T46" s="113"/>
      <c r="U46" s="114"/>
      <c r="W46" s="106">
        <f t="shared" si="43"/>
        <v>0</v>
      </c>
      <c r="X46" s="107">
        <f t="shared" si="44"/>
        <v>0</v>
      </c>
      <c r="Y46" s="108">
        <f t="shared" si="45"/>
        <v>0</v>
      </c>
      <c r="AA46" s="115">
        <f t="shared" si="46"/>
        <v>0</v>
      </c>
      <c r="AB46" s="116">
        <f t="shared" si="47"/>
        <v>0</v>
      </c>
      <c r="AC46" s="115">
        <f t="shared" si="48"/>
        <v>0</v>
      </c>
      <c r="AD46" s="116">
        <f t="shared" si="49"/>
        <v>0</v>
      </c>
      <c r="AE46" s="115">
        <f t="shared" si="50"/>
        <v>0</v>
      </c>
      <c r="AF46" s="116">
        <f t="shared" si="51"/>
        <v>0</v>
      </c>
      <c r="AG46" s="115">
        <f t="shared" si="52"/>
        <v>0</v>
      </c>
      <c r="AH46" s="116">
        <f t="shared" si="53"/>
        <v>0</v>
      </c>
      <c r="AI46" s="115">
        <f t="shared" si="54"/>
        <v>0</v>
      </c>
      <c r="AJ46" s="116">
        <f t="shared" si="55"/>
        <v>0</v>
      </c>
      <c r="AL46" s="207">
        <f>IF(OR(ISBLANK(AL38),ISBLANK(AL39)),0,1)</f>
        <v>0</v>
      </c>
      <c r="AM46" s="292">
        <f t="shared" si="56"/>
        <v>0</v>
      </c>
      <c r="AN46" s="208">
        <f t="shared" si="57"/>
        <v>0</v>
      </c>
      <c r="AO46" s="292">
        <f t="shared" si="58"/>
        <v>0</v>
      </c>
      <c r="AP46" s="208">
        <f t="shared" si="59"/>
        <v>0</v>
      </c>
      <c r="AQ46" s="292">
        <f t="shared" si="60"/>
        <v>0</v>
      </c>
      <c r="AR46" s="208">
        <f t="shared" si="61"/>
        <v>0</v>
      </c>
    </row>
    <row r="47" spans="1:44" ht="15.75" hidden="1" outlineLevel="1">
      <c r="A47" s="77"/>
      <c r="B47" s="212" t="s">
        <v>79</v>
      </c>
      <c r="C47" s="179"/>
      <c r="D47" s="99" t="str">
        <f>IF(D37&gt;"",D37,"")</f>
        <v>Jansons Rolands</v>
      </c>
      <c r="E47" s="111" t="str">
        <f>IF(D38&gt;"",D38,"")</f>
        <v>Ruotsalainen Topi</v>
      </c>
      <c r="F47" s="112"/>
      <c r="G47" s="101"/>
      <c r="H47" s="314"/>
      <c r="I47" s="315"/>
      <c r="J47" s="314"/>
      <c r="K47" s="315"/>
      <c r="L47" s="316"/>
      <c r="M47" s="315"/>
      <c r="N47" s="314"/>
      <c r="O47" s="315"/>
      <c r="P47" s="314"/>
      <c r="Q47" s="315"/>
      <c r="R47" s="102">
        <f t="shared" si="41"/>
      </c>
      <c r="S47" s="103">
        <f t="shared" si="42"/>
      </c>
      <c r="T47" s="113"/>
      <c r="U47" s="114"/>
      <c r="W47" s="106">
        <f t="shared" si="43"/>
        <v>0</v>
      </c>
      <c r="X47" s="107">
        <f t="shared" si="44"/>
        <v>0</v>
      </c>
      <c r="Y47" s="108">
        <f t="shared" si="45"/>
        <v>0</v>
      </c>
      <c r="AA47" s="115">
        <f t="shared" si="46"/>
        <v>0</v>
      </c>
      <c r="AB47" s="116">
        <f t="shared" si="47"/>
        <v>0</v>
      </c>
      <c r="AC47" s="115">
        <f t="shared" si="48"/>
        <v>0</v>
      </c>
      <c r="AD47" s="116">
        <f t="shared" si="49"/>
        <v>0</v>
      </c>
      <c r="AE47" s="115">
        <f t="shared" si="50"/>
        <v>0</v>
      </c>
      <c r="AF47" s="116">
        <f t="shared" si="51"/>
        <v>0</v>
      </c>
      <c r="AG47" s="115">
        <f t="shared" si="52"/>
        <v>0</v>
      </c>
      <c r="AH47" s="116">
        <f t="shared" si="53"/>
        <v>0</v>
      </c>
      <c r="AI47" s="115">
        <f t="shared" si="54"/>
        <v>0</v>
      </c>
      <c r="AJ47" s="116">
        <f t="shared" si="55"/>
        <v>0</v>
      </c>
      <c r="AL47" s="207">
        <f>IF(OR(ISBLANK(AL37),ISBLANK(AL38)),0,1)</f>
        <v>0</v>
      </c>
      <c r="AM47" s="292">
        <f t="shared" si="56"/>
        <v>0</v>
      </c>
      <c r="AN47" s="208">
        <f t="shared" si="57"/>
        <v>0</v>
      </c>
      <c r="AO47" s="292">
        <f t="shared" si="58"/>
        <v>0</v>
      </c>
      <c r="AP47" s="208">
        <f t="shared" si="59"/>
        <v>0</v>
      </c>
      <c r="AQ47" s="292">
        <f t="shared" si="60"/>
        <v>0</v>
      </c>
      <c r="AR47" s="208">
        <f t="shared" si="61"/>
        <v>0</v>
      </c>
    </row>
    <row r="48" spans="1:44" ht="16.5" hidden="1" outlineLevel="1" thickBot="1">
      <c r="A48" s="77"/>
      <c r="B48" s="213" t="s">
        <v>80</v>
      </c>
      <c r="C48" s="180"/>
      <c r="D48" s="119" t="str">
        <f>IF(D39&gt;"",D39,"")</f>
        <v>Mäkinen Mathias</v>
      </c>
      <c r="E48" s="120" t="str">
        <f>IF(D40&gt;"",D40,"")</f>
        <v>Iso-Järvenpää Juuso</v>
      </c>
      <c r="F48" s="121"/>
      <c r="G48" s="122"/>
      <c r="H48" s="317"/>
      <c r="I48" s="318"/>
      <c r="J48" s="317"/>
      <c r="K48" s="318"/>
      <c r="L48" s="317"/>
      <c r="M48" s="318"/>
      <c r="N48" s="317"/>
      <c r="O48" s="318"/>
      <c r="P48" s="317"/>
      <c r="Q48" s="318"/>
      <c r="R48" s="123">
        <f t="shared" si="41"/>
      </c>
      <c r="S48" s="124">
        <f t="shared" si="42"/>
      </c>
      <c r="T48" s="125"/>
      <c r="U48" s="126"/>
      <c r="W48" s="106">
        <f t="shared" si="43"/>
        <v>0</v>
      </c>
      <c r="X48" s="107">
        <f t="shared" si="44"/>
        <v>0</v>
      </c>
      <c r="Y48" s="108">
        <f t="shared" si="45"/>
        <v>0</v>
      </c>
      <c r="AA48" s="127">
        <f t="shared" si="46"/>
        <v>0</v>
      </c>
      <c r="AB48" s="128">
        <f t="shared" si="47"/>
        <v>0</v>
      </c>
      <c r="AC48" s="127">
        <f t="shared" si="48"/>
        <v>0</v>
      </c>
      <c r="AD48" s="128">
        <f t="shared" si="49"/>
        <v>0</v>
      </c>
      <c r="AE48" s="127">
        <f t="shared" si="50"/>
        <v>0</v>
      </c>
      <c r="AF48" s="128">
        <f t="shared" si="51"/>
        <v>0</v>
      </c>
      <c r="AG48" s="127">
        <f t="shared" si="52"/>
        <v>0</v>
      </c>
      <c r="AH48" s="128">
        <f t="shared" si="53"/>
        <v>0</v>
      </c>
      <c r="AI48" s="127">
        <f t="shared" si="54"/>
        <v>0</v>
      </c>
      <c r="AJ48" s="128">
        <f t="shared" si="55"/>
        <v>0</v>
      </c>
      <c r="AL48" s="290">
        <f>IF(OR(ISBLANK(AL39),ISBLANK(AL40)),0,1)</f>
        <v>0</v>
      </c>
      <c r="AM48" s="293">
        <f t="shared" si="56"/>
        <v>0</v>
      </c>
      <c r="AN48" s="209">
        <f t="shared" si="57"/>
        <v>0</v>
      </c>
      <c r="AO48" s="293">
        <f t="shared" si="58"/>
        <v>0</v>
      </c>
      <c r="AP48" s="209">
        <f t="shared" si="59"/>
        <v>0</v>
      </c>
      <c r="AQ48" s="293">
        <f t="shared" si="60"/>
        <v>0</v>
      </c>
      <c r="AR48" s="209">
        <f t="shared" si="61"/>
        <v>0</v>
      </c>
    </row>
    <row r="49" ht="16.5" collapsed="1" thickBot="1" thickTop="1"/>
    <row r="50" spans="2:21" ht="16.5" thickTop="1">
      <c r="B50" s="1"/>
      <c r="C50" s="177"/>
      <c r="D50" s="2" t="s">
        <v>126</v>
      </c>
      <c r="E50" s="3"/>
      <c r="F50" s="3"/>
      <c r="G50" s="3"/>
      <c r="H50" s="4"/>
      <c r="I50" s="3"/>
      <c r="J50" s="5" t="s">
        <v>0</v>
      </c>
      <c r="K50" s="6"/>
      <c r="L50" s="339" t="s">
        <v>31</v>
      </c>
      <c r="M50" s="340"/>
      <c r="N50" s="340"/>
      <c r="O50" s="341"/>
      <c r="P50" s="342" t="s">
        <v>2</v>
      </c>
      <c r="Q50" s="343"/>
      <c r="R50" s="343"/>
      <c r="S50" s="344">
        <v>4</v>
      </c>
      <c r="T50" s="345"/>
      <c r="U50" s="346"/>
    </row>
    <row r="51" spans="2:46" ht="16.5" thickBot="1">
      <c r="B51" s="7"/>
      <c r="C51" s="178"/>
      <c r="D51" s="8" t="s">
        <v>3</v>
      </c>
      <c r="E51" s="9" t="s">
        <v>4</v>
      </c>
      <c r="F51" s="347">
        <v>7</v>
      </c>
      <c r="G51" s="348"/>
      <c r="H51" s="349"/>
      <c r="I51" s="350" t="s">
        <v>5</v>
      </c>
      <c r="J51" s="351"/>
      <c r="K51" s="351"/>
      <c r="L51" s="352">
        <v>41342</v>
      </c>
      <c r="M51" s="352"/>
      <c r="N51" s="352"/>
      <c r="O51" s="353"/>
      <c r="P51" s="10" t="s">
        <v>6</v>
      </c>
      <c r="Q51" s="192"/>
      <c r="R51" s="192"/>
      <c r="S51" s="354">
        <v>0.5833333333333334</v>
      </c>
      <c r="T51" s="355"/>
      <c r="U51" s="356"/>
      <c r="AM51" s="357" t="s">
        <v>373</v>
      </c>
      <c r="AN51" s="358"/>
      <c r="AO51" s="247"/>
      <c r="AP51" s="247"/>
      <c r="AQ51" s="247"/>
      <c r="AR51" s="247"/>
      <c r="AS51" s="268" t="s">
        <v>374</v>
      </c>
      <c r="AT51" s="268" t="s">
        <v>375</v>
      </c>
    </row>
    <row r="52" spans="2:46" ht="16.5" thickTop="1">
      <c r="B52" s="12"/>
      <c r="C52" s="182" t="s">
        <v>151</v>
      </c>
      <c r="D52" s="13" t="s">
        <v>7</v>
      </c>
      <c r="E52" s="14" t="s">
        <v>8</v>
      </c>
      <c r="F52" s="335" t="s">
        <v>9</v>
      </c>
      <c r="G52" s="336"/>
      <c r="H52" s="335" t="s">
        <v>10</v>
      </c>
      <c r="I52" s="336"/>
      <c r="J52" s="335" t="s">
        <v>11</v>
      </c>
      <c r="K52" s="336"/>
      <c r="L52" s="335" t="s">
        <v>12</v>
      </c>
      <c r="M52" s="336"/>
      <c r="N52" s="335"/>
      <c r="O52" s="336"/>
      <c r="P52" s="15" t="s">
        <v>13</v>
      </c>
      <c r="Q52" s="16" t="s">
        <v>14</v>
      </c>
      <c r="R52" s="17" t="s">
        <v>15</v>
      </c>
      <c r="S52" s="18"/>
      <c r="T52" s="337" t="s">
        <v>16</v>
      </c>
      <c r="U52" s="338"/>
      <c r="W52" s="78" t="s">
        <v>64</v>
      </c>
      <c r="X52" s="79"/>
      <c r="Y52" s="80" t="s">
        <v>65</v>
      </c>
      <c r="AL52" s="269" t="s">
        <v>376</v>
      </c>
      <c r="AM52" s="270" t="s">
        <v>377</v>
      </c>
      <c r="AN52" s="270" t="s">
        <v>378</v>
      </c>
      <c r="AO52" s="271" t="s">
        <v>379</v>
      </c>
      <c r="AP52" s="273" t="s">
        <v>380</v>
      </c>
      <c r="AQ52" s="272" t="s">
        <v>381</v>
      </c>
      <c r="AR52" s="273" t="s">
        <v>382</v>
      </c>
      <c r="AS52" s="269" t="s">
        <v>383</v>
      </c>
      <c r="AT52" s="274" t="s">
        <v>384</v>
      </c>
    </row>
    <row r="53" spans="2:46" ht="15">
      <c r="B53" s="19" t="s">
        <v>9</v>
      </c>
      <c r="C53" s="183">
        <v>1573</v>
      </c>
      <c r="D53" s="20" t="s">
        <v>230</v>
      </c>
      <c r="E53" s="21" t="s">
        <v>28</v>
      </c>
      <c r="F53" s="22"/>
      <c r="G53" s="23"/>
      <c r="H53" s="24">
        <f>+R63</f>
      </c>
      <c r="I53" s="25">
        <f>+S63</f>
      </c>
      <c r="J53" s="24">
        <f>R59</f>
      </c>
      <c r="K53" s="25">
        <f>S59</f>
      </c>
      <c r="L53" s="24">
        <f>R61</f>
      </c>
      <c r="M53" s="25">
        <f>S61</f>
      </c>
      <c r="N53" s="24"/>
      <c r="O53" s="25"/>
      <c r="P53" s="26">
        <f>IF(SUM(F53:O53)=0,"",COUNTIF(G53:G56,"3"))</f>
      </c>
      <c r="Q53" s="27">
        <f>IF(SUM(G53:P53)=0,"",COUNTIF(F53:F56,"3"))</f>
      </c>
      <c r="R53" s="28">
        <f>IF(SUM(F53:O53)=0,"",SUM(G53:G56))</f>
      </c>
      <c r="S53" s="29">
        <f>IF(SUM(F53:O53)=0,"",SUM(F53:F56))</f>
      </c>
      <c r="T53" s="402"/>
      <c r="U53" s="403"/>
      <c r="W53" s="81">
        <f>+W59+W61+W63</f>
        <v>0</v>
      </c>
      <c r="X53" s="82">
        <f>+X59+X61+X63</f>
        <v>0</v>
      </c>
      <c r="Y53" s="83">
        <f>+W53-X53</f>
        <v>0</v>
      </c>
      <c r="AL53" s="286"/>
      <c r="AM53" s="47">
        <f aca="true" t="shared" si="62" ref="AM53:AR53">AM59+AM61+AM63</f>
        <v>0</v>
      </c>
      <c r="AN53" s="47">
        <f t="shared" si="62"/>
        <v>0</v>
      </c>
      <c r="AO53" s="275">
        <f t="shared" si="62"/>
        <v>0</v>
      </c>
      <c r="AP53" s="277">
        <f t="shared" si="62"/>
        <v>0</v>
      </c>
      <c r="AQ53" s="276">
        <f t="shared" si="62"/>
        <v>0</v>
      </c>
      <c r="AR53" s="277">
        <f t="shared" si="62"/>
        <v>0</v>
      </c>
      <c r="AS53" s="278" t="e">
        <f>AO53/AP53</f>
        <v>#DIV/0!</v>
      </c>
      <c r="AT53" s="279" t="e">
        <f>AQ53/AR53</f>
        <v>#DIV/0!</v>
      </c>
    </row>
    <row r="54" spans="2:46" ht="15">
      <c r="B54" s="30" t="s">
        <v>10</v>
      </c>
      <c r="C54" s="183">
        <v>1359</v>
      </c>
      <c r="D54" s="20" t="s">
        <v>271</v>
      </c>
      <c r="E54" s="31" t="s">
        <v>26</v>
      </c>
      <c r="F54" s="32">
        <f>+S63</f>
      </c>
      <c r="G54" s="33">
        <f>+R63</f>
      </c>
      <c r="H54" s="34"/>
      <c r="I54" s="35"/>
      <c r="J54" s="32">
        <f>R62</f>
      </c>
      <c r="K54" s="33">
        <f>S62</f>
      </c>
      <c r="L54" s="32">
        <f>R60</f>
      </c>
      <c r="M54" s="33">
        <f>S60</f>
      </c>
      <c r="N54" s="32"/>
      <c r="O54" s="33"/>
      <c r="P54" s="26">
        <f>IF(SUM(F54:O54)=0,"",COUNTIF(I53:I56,"3"))</f>
      </c>
      <c r="Q54" s="27">
        <f>IF(SUM(G54:P54)=0,"",COUNTIF(H53:H56,"3"))</f>
      </c>
      <c r="R54" s="28">
        <f>IF(SUM(F54:O54)=0,"",SUM(I53:I56))</f>
      </c>
      <c r="S54" s="29">
        <f>IF(SUM(F54:O54)=0,"",SUM(H53:H56))</f>
      </c>
      <c r="T54" s="402"/>
      <c r="U54" s="403"/>
      <c r="W54" s="81">
        <f>+W60+W62+X63</f>
        <v>0</v>
      </c>
      <c r="X54" s="82">
        <f>+X60+X62+W63</f>
        <v>0</v>
      </c>
      <c r="Y54" s="83">
        <f>+W54-X54</f>
        <v>0</v>
      </c>
      <c r="AL54" s="287"/>
      <c r="AM54" s="47">
        <f>AM60+AM62+AN63</f>
        <v>0</v>
      </c>
      <c r="AN54" s="47">
        <f>AN60+AN62+AM63</f>
        <v>0</v>
      </c>
      <c r="AO54" s="275">
        <f>AO60+AO62+AP63</f>
        <v>0</v>
      </c>
      <c r="AP54" s="277">
        <f>AP60+AP62+AO63</f>
        <v>0</v>
      </c>
      <c r="AQ54" s="276">
        <f>AQ60+AQ62+AR63</f>
        <v>0</v>
      </c>
      <c r="AR54" s="277">
        <f>AR60+AR62+AQ63</f>
        <v>0</v>
      </c>
      <c r="AS54" s="278" t="e">
        <f>AO54/AP54</f>
        <v>#DIV/0!</v>
      </c>
      <c r="AT54" s="279" t="e">
        <f>AQ54/AR54</f>
        <v>#DIV/0!</v>
      </c>
    </row>
    <row r="55" spans="2:46" ht="15">
      <c r="B55" s="30" t="s">
        <v>11</v>
      </c>
      <c r="C55" s="183">
        <v>1247</v>
      </c>
      <c r="D55" s="20" t="s">
        <v>310</v>
      </c>
      <c r="E55" s="31" t="s">
        <v>20</v>
      </c>
      <c r="F55" s="32">
        <f>+S59</f>
      </c>
      <c r="G55" s="33">
        <f>+R59</f>
      </c>
      <c r="H55" s="32">
        <f>S62</f>
      </c>
      <c r="I55" s="33">
        <f>R62</f>
      </c>
      <c r="J55" s="34"/>
      <c r="K55" s="35"/>
      <c r="L55" s="32">
        <f>R64</f>
      </c>
      <c r="M55" s="33">
        <f>S64</f>
      </c>
      <c r="N55" s="32"/>
      <c r="O55" s="33"/>
      <c r="P55" s="26">
        <f>IF(SUM(F55:O55)=0,"",COUNTIF(K53:K56,"3"))</f>
      </c>
      <c r="Q55" s="27">
        <f>IF(SUM(G55:P55)=0,"",COUNTIF(J53:J56,"3"))</f>
      </c>
      <c r="R55" s="28">
        <f>IF(SUM(F55:O55)=0,"",SUM(K53:K56))</f>
      </c>
      <c r="S55" s="29">
        <f>IF(SUM(F55:O55)=0,"",SUM(J53:J56))</f>
      </c>
      <c r="T55" s="402"/>
      <c r="U55" s="403"/>
      <c r="W55" s="81">
        <f>+X59+X62+W64</f>
        <v>0</v>
      </c>
      <c r="X55" s="82">
        <f>+W59+W62+X64</f>
        <v>0</v>
      </c>
      <c r="Y55" s="83">
        <f>+W55-X55</f>
        <v>0</v>
      </c>
      <c r="AL55" s="287"/>
      <c r="AM55" s="47">
        <f>AN59+AN62+AM64</f>
        <v>0</v>
      </c>
      <c r="AN55" s="47">
        <f>AM59+AM62+AN64</f>
        <v>0</v>
      </c>
      <c r="AO55" s="275">
        <f>AP59+AP62+AO64</f>
        <v>0</v>
      </c>
      <c r="AP55" s="277">
        <f>AO59+AO62+AP64</f>
        <v>0</v>
      </c>
      <c r="AQ55" s="276">
        <f>AR59+AR62+AQ64</f>
        <v>0</v>
      </c>
      <c r="AR55" s="277">
        <f>AQ59+AQ62+AR64</f>
        <v>0</v>
      </c>
      <c r="AS55" s="278" t="e">
        <f>AO55/AP55</f>
        <v>#DIV/0!</v>
      </c>
      <c r="AT55" s="279" t="e">
        <f>AQ55/AR55</f>
        <v>#DIV/0!</v>
      </c>
    </row>
    <row r="56" spans="2:46" ht="15.75" thickBot="1">
      <c r="B56" s="36" t="s">
        <v>12</v>
      </c>
      <c r="C56" s="184"/>
      <c r="D56" s="37"/>
      <c r="E56" s="38"/>
      <c r="F56" s="39">
        <f>S61</f>
      </c>
      <c r="G56" s="40">
        <f>R61</f>
      </c>
      <c r="H56" s="39">
        <f>S60</f>
      </c>
      <c r="I56" s="40">
        <f>R60</f>
      </c>
      <c r="J56" s="39">
        <f>S64</f>
      </c>
      <c r="K56" s="40">
        <f>R64</f>
      </c>
      <c r="L56" s="41"/>
      <c r="M56" s="42"/>
      <c r="N56" s="39"/>
      <c r="O56" s="40"/>
      <c r="P56" s="43">
        <f>IF(SUM(F56:O56)=0,"",COUNTIF(M53:M56,"3"))</f>
      </c>
      <c r="Q56" s="44">
        <f>IF(SUM(G56:P56)=0,"",COUNTIF(L53:L56,"3"))</f>
      </c>
      <c r="R56" s="45">
        <f>IF(SUM(F56:O57)=0,"",SUM(M53:M56))</f>
      </c>
      <c r="S56" s="46">
        <f>IF(SUM(F56:O56)=0,"",SUM(L53:L56))</f>
      </c>
      <c r="T56" s="404"/>
      <c r="U56" s="405"/>
      <c r="W56" s="81">
        <f>+X60+X61+X64</f>
        <v>0</v>
      </c>
      <c r="X56" s="82">
        <f>+W60+W61+W64</f>
        <v>0</v>
      </c>
      <c r="Y56" s="83">
        <f>+W56-X56</f>
        <v>0</v>
      </c>
      <c r="AL56" s="288"/>
      <c r="AM56" s="280">
        <f>AN60+AN61+AN64</f>
        <v>0</v>
      </c>
      <c r="AN56" s="280">
        <f>AM60+AM61+AM64</f>
        <v>0</v>
      </c>
      <c r="AO56" s="281">
        <f>AP60+AP61+AP64</f>
        <v>0</v>
      </c>
      <c r="AP56" s="283">
        <f>AO60+AO61+AO64</f>
        <v>0</v>
      </c>
      <c r="AQ56" s="282">
        <f>AR60+AR61+AR64</f>
        <v>0</v>
      </c>
      <c r="AR56" s="283">
        <f>AQ60+AQ61+AQ64</f>
        <v>0</v>
      </c>
      <c r="AS56" s="284" t="e">
        <f>AO56/AP56</f>
        <v>#DIV/0!</v>
      </c>
      <c r="AT56" s="285" t="e">
        <f>AQ56/AR56</f>
        <v>#DIV/0!</v>
      </c>
    </row>
    <row r="57" spans="1:26" ht="16.5" hidden="1" outlineLevel="1" thickTop="1">
      <c r="A57" s="77"/>
      <c r="B57" s="84"/>
      <c r="C57" s="130"/>
      <c r="D57" s="85" t="s">
        <v>66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7"/>
      <c r="U57" s="88"/>
      <c r="W57" s="89"/>
      <c r="X57" s="90" t="s">
        <v>67</v>
      </c>
      <c r="Y57" s="91">
        <f>SUM(Y53:Y56)</f>
        <v>0</v>
      </c>
      <c r="Z57" s="90" t="str">
        <f>IF(Y57=0,"OK","Virhe")</f>
        <v>OK</v>
      </c>
    </row>
    <row r="58" spans="1:25" ht="16.5" hidden="1" outlineLevel="1" thickBot="1">
      <c r="A58" s="77"/>
      <c r="B58" s="92"/>
      <c r="C58" s="210"/>
      <c r="D58" s="93" t="s">
        <v>68</v>
      </c>
      <c r="E58" s="94"/>
      <c r="F58" s="94"/>
      <c r="G58" s="95"/>
      <c r="H58" s="330" t="s">
        <v>69</v>
      </c>
      <c r="I58" s="331"/>
      <c r="J58" s="332" t="s">
        <v>70</v>
      </c>
      <c r="K58" s="331"/>
      <c r="L58" s="332" t="s">
        <v>71</v>
      </c>
      <c r="M58" s="331"/>
      <c r="N58" s="332" t="s">
        <v>72</v>
      </c>
      <c r="O58" s="331"/>
      <c r="P58" s="332" t="s">
        <v>73</v>
      </c>
      <c r="Q58" s="331"/>
      <c r="R58" s="333" t="s">
        <v>74</v>
      </c>
      <c r="S58" s="334"/>
      <c r="U58" s="96"/>
      <c r="W58" s="97" t="s">
        <v>64</v>
      </c>
      <c r="X58" s="98"/>
      <c r="Y58" s="80" t="s">
        <v>65</v>
      </c>
    </row>
    <row r="59" spans="1:44" ht="15.75" hidden="1" outlineLevel="1">
      <c r="A59" s="77"/>
      <c r="B59" s="211" t="s">
        <v>75</v>
      </c>
      <c r="C59" s="179"/>
      <c r="D59" s="99" t="str">
        <f>IF(D53&gt;"",D53,"")</f>
        <v>Seitz Miro</v>
      </c>
      <c r="E59" s="100" t="str">
        <f>IF(D55&gt;"",D55,"")</f>
        <v>Siket-Szasz Peter</v>
      </c>
      <c r="F59" s="86"/>
      <c r="G59" s="101"/>
      <c r="H59" s="323"/>
      <c r="I59" s="324"/>
      <c r="J59" s="321"/>
      <c r="K59" s="322"/>
      <c r="L59" s="321"/>
      <c r="M59" s="322"/>
      <c r="N59" s="321"/>
      <c r="O59" s="322"/>
      <c r="P59" s="325"/>
      <c r="Q59" s="322"/>
      <c r="R59" s="102">
        <f aca="true" t="shared" si="63" ref="R59:R64">IF(COUNT(H59:P59)=0,"",COUNTIF(H59:P59,"&gt;=0"))</f>
      </c>
      <c r="S59" s="103">
        <f aca="true" t="shared" si="64" ref="S59:S64">IF(COUNT(H59:P59)=0,"",(IF(LEFT(H59,1)="-",1,0)+IF(LEFT(J59,1)="-",1,0)+IF(LEFT(L59,1)="-",1,0)+IF(LEFT(N59,1)="-",1,0)+IF(LEFT(P59,1)="-",1,0)))</f>
      </c>
      <c r="T59" s="104"/>
      <c r="U59" s="105"/>
      <c r="W59" s="106">
        <f aca="true" t="shared" si="65" ref="W59:W64">+AA59+AC59+AE59+AG59+AI59</f>
        <v>0</v>
      </c>
      <c r="X59" s="107">
        <f aca="true" t="shared" si="66" ref="X59:X64">+AB59+AD59+AF59+AH59+AJ59</f>
        <v>0</v>
      </c>
      <c r="Y59" s="108">
        <f aca="true" t="shared" si="67" ref="Y59:Y64">+W59-X59</f>
        <v>0</v>
      </c>
      <c r="AA59" s="109">
        <f aca="true" t="shared" si="68" ref="AA59:AA64">IF(H59="",0,IF(LEFT(H59,1)="-",ABS(H59),(IF(H59&gt;9,H59+2,11))))</f>
        <v>0</v>
      </c>
      <c r="AB59" s="110">
        <f aca="true" t="shared" si="69" ref="AB59:AB64">IF(H59="",0,IF(LEFT(H59,1)="-",(IF(ABS(H59)&gt;9,(ABS(H59)+2),11)),H59))</f>
        <v>0</v>
      </c>
      <c r="AC59" s="109">
        <f aca="true" t="shared" si="70" ref="AC59:AC64">IF(J59="",0,IF(LEFT(J59,1)="-",ABS(J59),(IF(J59&gt;9,J59+2,11))))</f>
        <v>0</v>
      </c>
      <c r="AD59" s="110">
        <f aca="true" t="shared" si="71" ref="AD59:AD64">IF(J59="",0,IF(LEFT(J59,1)="-",(IF(ABS(J59)&gt;9,(ABS(J59)+2),11)),J59))</f>
        <v>0</v>
      </c>
      <c r="AE59" s="109">
        <f aca="true" t="shared" si="72" ref="AE59:AE64">IF(L59="",0,IF(LEFT(L59,1)="-",ABS(L59),(IF(L59&gt;9,L59+2,11))))</f>
        <v>0</v>
      </c>
      <c r="AF59" s="110">
        <f aca="true" t="shared" si="73" ref="AF59:AF64">IF(L59="",0,IF(LEFT(L59,1)="-",(IF(ABS(L59)&gt;9,(ABS(L59)+2),11)),L59))</f>
        <v>0</v>
      </c>
      <c r="AG59" s="109">
        <f aca="true" t="shared" si="74" ref="AG59:AG64">IF(N59="",0,IF(LEFT(N59,1)="-",ABS(N59),(IF(N59&gt;9,N59+2,11))))</f>
        <v>0</v>
      </c>
      <c r="AH59" s="110">
        <f aca="true" t="shared" si="75" ref="AH59:AH64">IF(N59="",0,IF(LEFT(N59,1)="-",(IF(ABS(N59)&gt;9,(ABS(N59)+2),11)),N59))</f>
        <v>0</v>
      </c>
      <c r="AI59" s="109">
        <f aca="true" t="shared" si="76" ref="AI59:AI64">IF(P59="",0,IF(LEFT(P59,1)="-",ABS(P59),(IF(P59&gt;9,P59+2,11))))</f>
        <v>0</v>
      </c>
      <c r="AJ59" s="110">
        <f aca="true" t="shared" si="77" ref="AJ59:AJ64">IF(P59="",0,IF(LEFT(P59,1)="-",(IF(ABS(P59)&gt;9,(ABS(P59)+2),11)),P59))</f>
        <v>0</v>
      </c>
      <c r="AL59" s="289">
        <f>IF(OR(ISBLANK(AL53),ISBLANK(AL55)),0,1)</f>
        <v>0</v>
      </c>
      <c r="AM59" s="291">
        <f aca="true" t="shared" si="78" ref="AM59:AM64">IF(AO59=3,1,0)</f>
        <v>0</v>
      </c>
      <c r="AN59" s="206">
        <f aca="true" t="shared" si="79" ref="AN59:AN64">IF(AP59=3,1,0)</f>
        <v>0</v>
      </c>
      <c r="AO59" s="291">
        <f aca="true" t="shared" si="80" ref="AO59:AO64">IF($AL59=1,$AL59*R59,0)</f>
        <v>0</v>
      </c>
      <c r="AP59" s="206">
        <f aca="true" t="shared" si="81" ref="AP59:AP64">IF($AL59=1,$AL59*S59,0)</f>
        <v>0</v>
      </c>
      <c r="AQ59" s="291">
        <f aca="true" t="shared" si="82" ref="AQ59:AQ64">$AL59*W59</f>
        <v>0</v>
      </c>
      <c r="AR59" s="206">
        <f aca="true" t="shared" si="83" ref="AR59:AR64">$AL59*X59</f>
        <v>0</v>
      </c>
    </row>
    <row r="60" spans="1:44" ht="15.75" hidden="1" outlineLevel="1">
      <c r="A60" s="77"/>
      <c r="B60" s="212" t="s">
        <v>76</v>
      </c>
      <c r="C60" s="179"/>
      <c r="D60" s="99" t="str">
        <f>IF(D54&gt;"",D54,"")</f>
        <v>Ojala Matias</v>
      </c>
      <c r="E60" s="111">
        <f>IF(D56&gt;"",D56,"")</f>
      </c>
      <c r="F60" s="112"/>
      <c r="G60" s="101"/>
      <c r="H60" s="314"/>
      <c r="I60" s="315"/>
      <c r="J60" s="314"/>
      <c r="K60" s="315"/>
      <c r="L60" s="314"/>
      <c r="M60" s="315"/>
      <c r="N60" s="314"/>
      <c r="O60" s="315"/>
      <c r="P60" s="314"/>
      <c r="Q60" s="315"/>
      <c r="R60" s="102">
        <f t="shared" si="63"/>
      </c>
      <c r="S60" s="103">
        <f t="shared" si="64"/>
      </c>
      <c r="T60" s="113"/>
      <c r="U60" s="114"/>
      <c r="W60" s="106">
        <f t="shared" si="65"/>
        <v>0</v>
      </c>
      <c r="X60" s="107">
        <f t="shared" si="66"/>
        <v>0</v>
      </c>
      <c r="Y60" s="108">
        <f t="shared" si="67"/>
        <v>0</v>
      </c>
      <c r="AA60" s="115">
        <f t="shared" si="68"/>
        <v>0</v>
      </c>
      <c r="AB60" s="116">
        <f t="shared" si="69"/>
        <v>0</v>
      </c>
      <c r="AC60" s="115">
        <f t="shared" si="70"/>
        <v>0</v>
      </c>
      <c r="AD60" s="116">
        <f t="shared" si="71"/>
        <v>0</v>
      </c>
      <c r="AE60" s="115">
        <f t="shared" si="72"/>
        <v>0</v>
      </c>
      <c r="AF60" s="116">
        <f t="shared" si="73"/>
        <v>0</v>
      </c>
      <c r="AG60" s="115">
        <f t="shared" si="74"/>
        <v>0</v>
      </c>
      <c r="AH60" s="116">
        <f t="shared" si="75"/>
        <v>0</v>
      </c>
      <c r="AI60" s="115">
        <f t="shared" si="76"/>
        <v>0</v>
      </c>
      <c r="AJ60" s="116">
        <f t="shared" si="77"/>
        <v>0</v>
      </c>
      <c r="AL60" s="207">
        <f>IF(OR(ISBLANK(AL54),ISBLANK(AL56)),0,1)</f>
        <v>0</v>
      </c>
      <c r="AM60" s="292">
        <f t="shared" si="78"/>
        <v>0</v>
      </c>
      <c r="AN60" s="208">
        <f t="shared" si="79"/>
        <v>0</v>
      </c>
      <c r="AO60" s="292">
        <f t="shared" si="80"/>
        <v>0</v>
      </c>
      <c r="AP60" s="208">
        <f t="shared" si="81"/>
        <v>0</v>
      </c>
      <c r="AQ60" s="292">
        <f t="shared" si="82"/>
        <v>0</v>
      </c>
      <c r="AR60" s="208">
        <f t="shared" si="83"/>
        <v>0</v>
      </c>
    </row>
    <row r="61" spans="1:44" ht="16.5" hidden="1" outlineLevel="1" thickBot="1">
      <c r="A61" s="77"/>
      <c r="B61" s="212" t="s">
        <v>77</v>
      </c>
      <c r="C61" s="179"/>
      <c r="D61" s="117" t="str">
        <f>IF(D53&gt;"",D53,"")</f>
        <v>Seitz Miro</v>
      </c>
      <c r="E61" s="118">
        <f>IF(D56&gt;"",D56,"")</f>
      </c>
      <c r="F61" s="94"/>
      <c r="G61" s="95"/>
      <c r="H61" s="319"/>
      <c r="I61" s="320"/>
      <c r="J61" s="319"/>
      <c r="K61" s="320"/>
      <c r="L61" s="319"/>
      <c r="M61" s="320"/>
      <c r="N61" s="319"/>
      <c r="O61" s="320"/>
      <c r="P61" s="319"/>
      <c r="Q61" s="320"/>
      <c r="R61" s="102">
        <f t="shared" si="63"/>
      </c>
      <c r="S61" s="103">
        <f t="shared" si="64"/>
      </c>
      <c r="T61" s="113"/>
      <c r="U61" s="114"/>
      <c r="W61" s="106">
        <f t="shared" si="65"/>
        <v>0</v>
      </c>
      <c r="X61" s="107">
        <f t="shared" si="66"/>
        <v>0</v>
      </c>
      <c r="Y61" s="108">
        <f t="shared" si="67"/>
        <v>0</v>
      </c>
      <c r="AA61" s="115">
        <f t="shared" si="68"/>
        <v>0</v>
      </c>
      <c r="AB61" s="116">
        <f t="shared" si="69"/>
        <v>0</v>
      </c>
      <c r="AC61" s="115">
        <f t="shared" si="70"/>
        <v>0</v>
      </c>
      <c r="AD61" s="116">
        <f t="shared" si="71"/>
        <v>0</v>
      </c>
      <c r="AE61" s="115">
        <f t="shared" si="72"/>
        <v>0</v>
      </c>
      <c r="AF61" s="116">
        <f t="shared" si="73"/>
        <v>0</v>
      </c>
      <c r="AG61" s="115">
        <f t="shared" si="74"/>
        <v>0</v>
      </c>
      <c r="AH61" s="116">
        <f t="shared" si="75"/>
        <v>0</v>
      </c>
      <c r="AI61" s="115">
        <f t="shared" si="76"/>
        <v>0</v>
      </c>
      <c r="AJ61" s="116">
        <f t="shared" si="77"/>
        <v>0</v>
      </c>
      <c r="AL61" s="207">
        <f>IF(OR(ISBLANK(AL53),ISBLANK(AL56)),0,1)</f>
        <v>0</v>
      </c>
      <c r="AM61" s="292">
        <f t="shared" si="78"/>
        <v>0</v>
      </c>
      <c r="AN61" s="208">
        <f t="shared" si="79"/>
        <v>0</v>
      </c>
      <c r="AO61" s="292">
        <f t="shared" si="80"/>
        <v>0</v>
      </c>
      <c r="AP61" s="208">
        <f t="shared" si="81"/>
        <v>0</v>
      </c>
      <c r="AQ61" s="292">
        <f t="shared" si="82"/>
        <v>0</v>
      </c>
      <c r="AR61" s="208">
        <f t="shared" si="83"/>
        <v>0</v>
      </c>
    </row>
    <row r="62" spans="1:44" ht="15.75" hidden="1" outlineLevel="1">
      <c r="A62" s="77"/>
      <c r="B62" s="212" t="s">
        <v>78</v>
      </c>
      <c r="C62" s="179"/>
      <c r="D62" s="99" t="str">
        <f>IF(D54&gt;"",D54,"")</f>
        <v>Ojala Matias</v>
      </c>
      <c r="E62" s="111" t="str">
        <f>IF(D55&gt;"",D55,"")</f>
        <v>Siket-Szasz Peter</v>
      </c>
      <c r="F62" s="86"/>
      <c r="G62" s="101"/>
      <c r="H62" s="321"/>
      <c r="I62" s="322"/>
      <c r="J62" s="321"/>
      <c r="K62" s="322"/>
      <c r="L62" s="321"/>
      <c r="M62" s="322"/>
      <c r="N62" s="321"/>
      <c r="O62" s="322"/>
      <c r="P62" s="321"/>
      <c r="Q62" s="322"/>
      <c r="R62" s="102">
        <f t="shared" si="63"/>
      </c>
      <c r="S62" s="103">
        <f t="shared" si="64"/>
      </c>
      <c r="T62" s="113"/>
      <c r="U62" s="114"/>
      <c r="W62" s="106">
        <f t="shared" si="65"/>
        <v>0</v>
      </c>
      <c r="X62" s="107">
        <f t="shared" si="66"/>
        <v>0</v>
      </c>
      <c r="Y62" s="108">
        <f t="shared" si="67"/>
        <v>0</v>
      </c>
      <c r="AA62" s="115">
        <f t="shared" si="68"/>
        <v>0</v>
      </c>
      <c r="AB62" s="116">
        <f t="shared" si="69"/>
        <v>0</v>
      </c>
      <c r="AC62" s="115">
        <f t="shared" si="70"/>
        <v>0</v>
      </c>
      <c r="AD62" s="116">
        <f t="shared" si="71"/>
        <v>0</v>
      </c>
      <c r="AE62" s="115">
        <f t="shared" si="72"/>
        <v>0</v>
      </c>
      <c r="AF62" s="116">
        <f t="shared" si="73"/>
        <v>0</v>
      </c>
      <c r="AG62" s="115">
        <f t="shared" si="74"/>
        <v>0</v>
      </c>
      <c r="AH62" s="116">
        <f t="shared" si="75"/>
        <v>0</v>
      </c>
      <c r="AI62" s="115">
        <f t="shared" si="76"/>
        <v>0</v>
      </c>
      <c r="AJ62" s="116">
        <f t="shared" si="77"/>
        <v>0</v>
      </c>
      <c r="AL62" s="207">
        <f>IF(OR(ISBLANK(AL54),ISBLANK(AL55)),0,1)</f>
        <v>0</v>
      </c>
      <c r="AM62" s="292">
        <f t="shared" si="78"/>
        <v>0</v>
      </c>
      <c r="AN62" s="208">
        <f t="shared" si="79"/>
        <v>0</v>
      </c>
      <c r="AO62" s="292">
        <f t="shared" si="80"/>
        <v>0</v>
      </c>
      <c r="AP62" s="208">
        <f t="shared" si="81"/>
        <v>0</v>
      </c>
      <c r="AQ62" s="292">
        <f t="shared" si="82"/>
        <v>0</v>
      </c>
      <c r="AR62" s="208">
        <f t="shared" si="83"/>
        <v>0</v>
      </c>
    </row>
    <row r="63" spans="1:44" ht="15.75" hidden="1" outlineLevel="1">
      <c r="A63" s="77"/>
      <c r="B63" s="212" t="s">
        <v>79</v>
      </c>
      <c r="C63" s="179"/>
      <c r="D63" s="99" t="str">
        <f>IF(D53&gt;"",D53,"")</f>
        <v>Seitz Miro</v>
      </c>
      <c r="E63" s="111" t="str">
        <f>IF(D54&gt;"",D54,"")</f>
        <v>Ojala Matias</v>
      </c>
      <c r="F63" s="112"/>
      <c r="G63" s="101"/>
      <c r="H63" s="314"/>
      <c r="I63" s="315"/>
      <c r="J63" s="314"/>
      <c r="K63" s="315"/>
      <c r="L63" s="316"/>
      <c r="M63" s="315"/>
      <c r="N63" s="314"/>
      <c r="O63" s="315"/>
      <c r="P63" s="314"/>
      <c r="Q63" s="315"/>
      <c r="R63" s="102">
        <f t="shared" si="63"/>
      </c>
      <c r="S63" s="103">
        <f t="shared" si="64"/>
      </c>
      <c r="T63" s="113"/>
      <c r="U63" s="114"/>
      <c r="W63" s="106">
        <f t="shared" si="65"/>
        <v>0</v>
      </c>
      <c r="X63" s="107">
        <f t="shared" si="66"/>
        <v>0</v>
      </c>
      <c r="Y63" s="108">
        <f t="shared" si="67"/>
        <v>0</v>
      </c>
      <c r="AA63" s="115">
        <f t="shared" si="68"/>
        <v>0</v>
      </c>
      <c r="AB63" s="116">
        <f t="shared" si="69"/>
        <v>0</v>
      </c>
      <c r="AC63" s="115">
        <f t="shared" si="70"/>
        <v>0</v>
      </c>
      <c r="AD63" s="116">
        <f t="shared" si="71"/>
        <v>0</v>
      </c>
      <c r="AE63" s="115">
        <f t="shared" si="72"/>
        <v>0</v>
      </c>
      <c r="AF63" s="116">
        <f t="shared" si="73"/>
        <v>0</v>
      </c>
      <c r="AG63" s="115">
        <f t="shared" si="74"/>
        <v>0</v>
      </c>
      <c r="AH63" s="116">
        <f t="shared" si="75"/>
        <v>0</v>
      </c>
      <c r="AI63" s="115">
        <f t="shared" si="76"/>
        <v>0</v>
      </c>
      <c r="AJ63" s="116">
        <f t="shared" si="77"/>
        <v>0</v>
      </c>
      <c r="AL63" s="207">
        <f>IF(OR(ISBLANK(AL53),ISBLANK(AL54)),0,1)</f>
        <v>0</v>
      </c>
      <c r="AM63" s="292">
        <f t="shared" si="78"/>
        <v>0</v>
      </c>
      <c r="AN63" s="208">
        <f t="shared" si="79"/>
        <v>0</v>
      </c>
      <c r="AO63" s="292">
        <f t="shared" si="80"/>
        <v>0</v>
      </c>
      <c r="AP63" s="208">
        <f t="shared" si="81"/>
        <v>0</v>
      </c>
      <c r="AQ63" s="292">
        <f t="shared" si="82"/>
        <v>0</v>
      </c>
      <c r="AR63" s="208">
        <f t="shared" si="83"/>
        <v>0</v>
      </c>
    </row>
    <row r="64" spans="1:44" ht="16.5" hidden="1" outlineLevel="1" thickBot="1">
      <c r="A64" s="77"/>
      <c r="B64" s="213" t="s">
        <v>80</v>
      </c>
      <c r="C64" s="180"/>
      <c r="D64" s="119" t="str">
        <f>IF(D55&gt;"",D55,"")</f>
        <v>Siket-Szasz Peter</v>
      </c>
      <c r="E64" s="120">
        <f>IF(D56&gt;"",D56,"")</f>
      </c>
      <c r="F64" s="121"/>
      <c r="G64" s="122"/>
      <c r="H64" s="317"/>
      <c r="I64" s="318"/>
      <c r="J64" s="317"/>
      <c r="K64" s="318"/>
      <c r="L64" s="317"/>
      <c r="M64" s="318"/>
      <c r="N64" s="317"/>
      <c r="O64" s="318"/>
      <c r="P64" s="317"/>
      <c r="Q64" s="318"/>
      <c r="R64" s="123">
        <f t="shared" si="63"/>
      </c>
      <c r="S64" s="124">
        <f t="shared" si="64"/>
      </c>
      <c r="T64" s="125"/>
      <c r="U64" s="126"/>
      <c r="W64" s="106">
        <f t="shared" si="65"/>
        <v>0</v>
      </c>
      <c r="X64" s="107">
        <f t="shared" si="66"/>
        <v>0</v>
      </c>
      <c r="Y64" s="108">
        <f t="shared" si="67"/>
        <v>0</v>
      </c>
      <c r="AA64" s="127">
        <f t="shared" si="68"/>
        <v>0</v>
      </c>
      <c r="AB64" s="128">
        <f t="shared" si="69"/>
        <v>0</v>
      </c>
      <c r="AC64" s="127">
        <f t="shared" si="70"/>
        <v>0</v>
      </c>
      <c r="AD64" s="128">
        <f t="shared" si="71"/>
        <v>0</v>
      </c>
      <c r="AE64" s="127">
        <f t="shared" si="72"/>
        <v>0</v>
      </c>
      <c r="AF64" s="128">
        <f t="shared" si="73"/>
        <v>0</v>
      </c>
      <c r="AG64" s="127">
        <f t="shared" si="74"/>
        <v>0</v>
      </c>
      <c r="AH64" s="128">
        <f t="shared" si="75"/>
        <v>0</v>
      </c>
      <c r="AI64" s="127">
        <f t="shared" si="76"/>
        <v>0</v>
      </c>
      <c r="AJ64" s="128">
        <f t="shared" si="77"/>
        <v>0</v>
      </c>
      <c r="AL64" s="290">
        <f>IF(OR(ISBLANK(AL55),ISBLANK(AL56)),0,1)</f>
        <v>0</v>
      </c>
      <c r="AM64" s="293">
        <f t="shared" si="78"/>
        <v>0</v>
      </c>
      <c r="AN64" s="209">
        <f t="shared" si="79"/>
        <v>0</v>
      </c>
      <c r="AO64" s="293">
        <f t="shared" si="80"/>
        <v>0</v>
      </c>
      <c r="AP64" s="209">
        <f t="shared" si="81"/>
        <v>0</v>
      </c>
      <c r="AQ64" s="293">
        <f t="shared" si="82"/>
        <v>0</v>
      </c>
      <c r="AR64" s="209">
        <f t="shared" si="83"/>
        <v>0</v>
      </c>
    </row>
    <row r="65" ht="16.5" collapsed="1" thickBot="1" thickTop="1"/>
    <row r="66" spans="2:21" ht="16.5" thickTop="1">
      <c r="B66" s="1"/>
      <c r="C66" s="177"/>
      <c r="D66" s="2" t="s">
        <v>126</v>
      </c>
      <c r="E66" s="3"/>
      <c r="F66" s="3"/>
      <c r="G66" s="3"/>
      <c r="H66" s="4"/>
      <c r="I66" s="3"/>
      <c r="J66" s="5" t="s">
        <v>0</v>
      </c>
      <c r="K66" s="6"/>
      <c r="L66" s="339" t="s">
        <v>31</v>
      </c>
      <c r="M66" s="340"/>
      <c r="N66" s="340"/>
      <c r="O66" s="341"/>
      <c r="P66" s="342" t="s">
        <v>2</v>
      </c>
      <c r="Q66" s="343"/>
      <c r="R66" s="343"/>
      <c r="S66" s="344">
        <v>5</v>
      </c>
      <c r="T66" s="345"/>
      <c r="U66" s="346"/>
    </row>
    <row r="67" spans="2:46" ht="16.5" thickBot="1">
      <c r="B67" s="7"/>
      <c r="C67" s="178"/>
      <c r="D67" s="8" t="s">
        <v>3</v>
      </c>
      <c r="E67" s="9" t="s">
        <v>4</v>
      </c>
      <c r="F67" s="347">
        <v>14</v>
      </c>
      <c r="G67" s="348"/>
      <c r="H67" s="349"/>
      <c r="I67" s="350" t="s">
        <v>5</v>
      </c>
      <c r="J67" s="351"/>
      <c r="K67" s="351"/>
      <c r="L67" s="352">
        <v>41342</v>
      </c>
      <c r="M67" s="352"/>
      <c r="N67" s="352"/>
      <c r="O67" s="353"/>
      <c r="P67" s="10" t="s">
        <v>6</v>
      </c>
      <c r="Q67" s="192"/>
      <c r="R67" s="192"/>
      <c r="S67" s="354">
        <v>0.5833333333333334</v>
      </c>
      <c r="T67" s="355"/>
      <c r="U67" s="356"/>
      <c r="AM67" s="357" t="s">
        <v>373</v>
      </c>
      <c r="AN67" s="358"/>
      <c r="AO67" s="247"/>
      <c r="AP67" s="247"/>
      <c r="AQ67" s="247"/>
      <c r="AR67" s="247"/>
      <c r="AS67" s="268" t="s">
        <v>374</v>
      </c>
      <c r="AT67" s="268" t="s">
        <v>375</v>
      </c>
    </row>
    <row r="68" spans="2:46" ht="16.5" thickTop="1">
      <c r="B68" s="12"/>
      <c r="C68" s="182" t="s">
        <v>151</v>
      </c>
      <c r="D68" s="13" t="s">
        <v>7</v>
      </c>
      <c r="E68" s="14" t="s">
        <v>8</v>
      </c>
      <c r="F68" s="335" t="s">
        <v>9</v>
      </c>
      <c r="G68" s="336"/>
      <c r="H68" s="335" t="s">
        <v>10</v>
      </c>
      <c r="I68" s="336"/>
      <c r="J68" s="335" t="s">
        <v>11</v>
      </c>
      <c r="K68" s="336"/>
      <c r="L68" s="335" t="s">
        <v>12</v>
      </c>
      <c r="M68" s="336"/>
      <c r="N68" s="335"/>
      <c r="O68" s="336"/>
      <c r="P68" s="15" t="s">
        <v>13</v>
      </c>
      <c r="Q68" s="16" t="s">
        <v>14</v>
      </c>
      <c r="R68" s="17" t="s">
        <v>15</v>
      </c>
      <c r="S68" s="18"/>
      <c r="T68" s="337" t="s">
        <v>16</v>
      </c>
      <c r="U68" s="338"/>
      <c r="W68" s="78" t="s">
        <v>64</v>
      </c>
      <c r="X68" s="79"/>
      <c r="Y68" s="80" t="s">
        <v>65</v>
      </c>
      <c r="AL68" s="269" t="s">
        <v>376</v>
      </c>
      <c r="AM68" s="270" t="s">
        <v>377</v>
      </c>
      <c r="AN68" s="270" t="s">
        <v>378</v>
      </c>
      <c r="AO68" s="271" t="s">
        <v>379</v>
      </c>
      <c r="AP68" s="273" t="s">
        <v>380</v>
      </c>
      <c r="AQ68" s="272" t="s">
        <v>381</v>
      </c>
      <c r="AR68" s="273" t="s">
        <v>382</v>
      </c>
      <c r="AS68" s="269" t="s">
        <v>383</v>
      </c>
      <c r="AT68" s="274" t="s">
        <v>384</v>
      </c>
    </row>
    <row r="69" spans="2:46" ht="15">
      <c r="B69" s="19" t="s">
        <v>9</v>
      </c>
      <c r="C69" s="183">
        <v>1528</v>
      </c>
      <c r="D69" s="20" t="s">
        <v>298</v>
      </c>
      <c r="E69" s="21" t="s">
        <v>25</v>
      </c>
      <c r="F69" s="22"/>
      <c r="G69" s="23"/>
      <c r="H69" s="24">
        <f>+R79</f>
      </c>
      <c r="I69" s="25">
        <f>+S79</f>
      </c>
      <c r="J69" s="24">
        <f>R75</f>
      </c>
      <c r="K69" s="25">
        <f>S75</f>
      </c>
      <c r="L69" s="24">
        <f>R77</f>
      </c>
      <c r="M69" s="25">
        <f>S77</f>
      </c>
      <c r="N69" s="24"/>
      <c r="O69" s="25"/>
      <c r="P69" s="26">
        <f>IF(SUM(F69:O69)=0,"",COUNTIF(G69:G72,"3"))</f>
      </c>
      <c r="Q69" s="27">
        <f>IF(SUM(G69:P69)=0,"",COUNTIF(F69:F72,"3"))</f>
      </c>
      <c r="R69" s="28">
        <f>IF(SUM(F69:O69)=0,"",SUM(G69:G72))</f>
      </c>
      <c r="S69" s="29">
        <f>IF(SUM(F69:O69)=0,"",SUM(F69:F72))</f>
      </c>
      <c r="T69" s="402"/>
      <c r="U69" s="403"/>
      <c r="W69" s="81">
        <f>+W75+W77+W79</f>
        <v>0</v>
      </c>
      <c r="X69" s="82">
        <f>+X75+X77+X79</f>
        <v>0</v>
      </c>
      <c r="Y69" s="83">
        <f>+W69-X69</f>
        <v>0</v>
      </c>
      <c r="AL69" s="286"/>
      <c r="AM69" s="47">
        <f aca="true" t="shared" si="84" ref="AM69:AR69">AM75+AM77+AM79</f>
        <v>0</v>
      </c>
      <c r="AN69" s="47">
        <f t="shared" si="84"/>
        <v>0</v>
      </c>
      <c r="AO69" s="275">
        <f t="shared" si="84"/>
        <v>0</v>
      </c>
      <c r="AP69" s="277">
        <f t="shared" si="84"/>
        <v>0</v>
      </c>
      <c r="AQ69" s="276">
        <f t="shared" si="84"/>
        <v>0</v>
      </c>
      <c r="AR69" s="277">
        <f t="shared" si="84"/>
        <v>0</v>
      </c>
      <c r="AS69" s="278" t="e">
        <f>AO69/AP69</f>
        <v>#DIV/0!</v>
      </c>
      <c r="AT69" s="279" t="e">
        <f>AQ69/AR69</f>
        <v>#DIV/0!</v>
      </c>
    </row>
    <row r="70" spans="2:46" ht="15">
      <c r="B70" s="30" t="s">
        <v>10</v>
      </c>
      <c r="C70" s="183">
        <v>1408</v>
      </c>
      <c r="D70" s="20" t="s">
        <v>307</v>
      </c>
      <c r="E70" s="31" t="s">
        <v>27</v>
      </c>
      <c r="F70" s="32">
        <f>+S79</f>
      </c>
      <c r="G70" s="33">
        <f>+R79</f>
      </c>
      <c r="H70" s="34"/>
      <c r="I70" s="35"/>
      <c r="J70" s="32">
        <f>R78</f>
      </c>
      <c r="K70" s="33">
        <f>S78</f>
      </c>
      <c r="L70" s="32">
        <f>R76</f>
      </c>
      <c r="M70" s="33">
        <f>S76</f>
      </c>
      <c r="N70" s="32"/>
      <c r="O70" s="33"/>
      <c r="P70" s="26">
        <f>IF(SUM(F70:O70)=0,"",COUNTIF(I69:I72,"3"))</f>
      </c>
      <c r="Q70" s="27">
        <f>IF(SUM(G70:P70)=0,"",COUNTIF(H69:H72,"3"))</f>
      </c>
      <c r="R70" s="28">
        <f>IF(SUM(F70:O70)=0,"",SUM(I69:I72))</f>
      </c>
      <c r="S70" s="29">
        <f>IF(SUM(F70:O70)=0,"",SUM(H69:H72))</f>
      </c>
      <c r="T70" s="402"/>
      <c r="U70" s="403"/>
      <c r="W70" s="81">
        <f>+W76+W78+X79</f>
        <v>0</v>
      </c>
      <c r="X70" s="82">
        <f>+X76+X78+W79</f>
        <v>0</v>
      </c>
      <c r="Y70" s="83">
        <f>+W70-X70</f>
        <v>0</v>
      </c>
      <c r="AL70" s="287"/>
      <c r="AM70" s="47">
        <f>AM76+AM78+AN79</f>
        <v>0</v>
      </c>
      <c r="AN70" s="47">
        <f>AN76+AN78+AM79</f>
        <v>0</v>
      </c>
      <c r="AO70" s="275">
        <f>AO76+AO78+AP79</f>
        <v>0</v>
      </c>
      <c r="AP70" s="277">
        <f>AP76+AP78+AO79</f>
        <v>0</v>
      </c>
      <c r="AQ70" s="276">
        <f>AQ76+AQ78+AR79</f>
        <v>0</v>
      </c>
      <c r="AR70" s="277">
        <f>AR76+AR78+AQ79</f>
        <v>0</v>
      </c>
      <c r="AS70" s="278" t="e">
        <f>AO70/AP70</f>
        <v>#DIV/0!</v>
      </c>
      <c r="AT70" s="279" t="e">
        <f>AQ70/AR70</f>
        <v>#DIV/0!</v>
      </c>
    </row>
    <row r="71" spans="2:46" ht="15">
      <c r="B71" s="30" t="s">
        <v>11</v>
      </c>
      <c r="C71" s="183">
        <v>1309</v>
      </c>
      <c r="D71" s="20" t="s">
        <v>256</v>
      </c>
      <c r="E71" s="31" t="s">
        <v>152</v>
      </c>
      <c r="F71" s="32">
        <f>+S75</f>
      </c>
      <c r="G71" s="33">
        <f>+R75</f>
      </c>
      <c r="H71" s="32">
        <f>S78</f>
      </c>
      <c r="I71" s="33">
        <f>R78</f>
      </c>
      <c r="J71" s="34"/>
      <c r="K71" s="35"/>
      <c r="L71" s="32">
        <f>R80</f>
      </c>
      <c r="M71" s="33">
        <f>S80</f>
      </c>
      <c r="N71" s="32"/>
      <c r="O71" s="33"/>
      <c r="P71" s="26">
        <f>IF(SUM(F71:O71)=0,"",COUNTIF(K69:K72,"3"))</f>
      </c>
      <c r="Q71" s="27">
        <f>IF(SUM(G71:P71)=0,"",COUNTIF(J69:J72,"3"))</f>
      </c>
      <c r="R71" s="28">
        <f>IF(SUM(F71:O71)=0,"",SUM(K69:K72))</f>
      </c>
      <c r="S71" s="29">
        <f>IF(SUM(F71:O71)=0,"",SUM(J69:J72))</f>
      </c>
      <c r="T71" s="402"/>
      <c r="U71" s="403"/>
      <c r="W71" s="81">
        <f>+X75+X78+W80</f>
        <v>0</v>
      </c>
      <c r="X71" s="82">
        <f>+W75+W78+X80</f>
        <v>0</v>
      </c>
      <c r="Y71" s="83">
        <f>+W71-X71</f>
        <v>0</v>
      </c>
      <c r="AL71" s="287"/>
      <c r="AM71" s="47">
        <f>AN75+AN78+AM80</f>
        <v>0</v>
      </c>
      <c r="AN71" s="47">
        <f>AM75+AM78+AN80</f>
        <v>0</v>
      </c>
      <c r="AO71" s="275">
        <f>AP75+AP78+AO80</f>
        <v>0</v>
      </c>
      <c r="AP71" s="277">
        <f>AO75+AO78+AP80</f>
        <v>0</v>
      </c>
      <c r="AQ71" s="276">
        <f>AR75+AR78+AQ80</f>
        <v>0</v>
      </c>
      <c r="AR71" s="277">
        <f>AQ75+AQ78+AR80</f>
        <v>0</v>
      </c>
      <c r="AS71" s="278" t="e">
        <f>AO71/AP71</f>
        <v>#DIV/0!</v>
      </c>
      <c r="AT71" s="279" t="e">
        <f>AQ71/AR71</f>
        <v>#DIV/0!</v>
      </c>
    </row>
    <row r="72" spans="2:46" ht="15.75" thickBot="1">
      <c r="B72" s="36" t="s">
        <v>12</v>
      </c>
      <c r="C72" s="184">
        <v>1042</v>
      </c>
      <c r="D72" s="37" t="s">
        <v>309</v>
      </c>
      <c r="E72" s="38" t="s">
        <v>20</v>
      </c>
      <c r="F72" s="39">
        <f>S77</f>
      </c>
      <c r="G72" s="40">
        <f>R77</f>
      </c>
      <c r="H72" s="39">
        <f>S76</f>
      </c>
      <c r="I72" s="40">
        <f>R76</f>
      </c>
      <c r="J72" s="39">
        <f>S80</f>
      </c>
      <c r="K72" s="40">
        <f>R80</f>
      </c>
      <c r="L72" s="41"/>
      <c r="M72" s="42"/>
      <c r="N72" s="39"/>
      <c r="O72" s="40"/>
      <c r="P72" s="43">
        <f>IF(SUM(F72:O72)=0,"",COUNTIF(M69:M72,"3"))</f>
      </c>
      <c r="Q72" s="44">
        <f>IF(SUM(G72:P72)=0,"",COUNTIF(L69:L72,"3"))</f>
      </c>
      <c r="R72" s="45">
        <f>IF(SUM(F72:O73)=0,"",SUM(M69:M72))</f>
      </c>
      <c r="S72" s="46">
        <f>IF(SUM(F72:O72)=0,"",SUM(L69:L72))</f>
      </c>
      <c r="T72" s="404"/>
      <c r="U72" s="405"/>
      <c r="W72" s="81">
        <f>+X76+X77+X80</f>
        <v>0</v>
      </c>
      <c r="X72" s="82">
        <f>+W76+W77+W80</f>
        <v>0</v>
      </c>
      <c r="Y72" s="83">
        <f>+W72-X72</f>
        <v>0</v>
      </c>
      <c r="AL72" s="288"/>
      <c r="AM72" s="280">
        <f>AN76+AN77+AN80</f>
        <v>0</v>
      </c>
      <c r="AN72" s="280">
        <f>AM76+AM77+AM80</f>
        <v>0</v>
      </c>
      <c r="AO72" s="281">
        <f>AP76+AP77+AP80</f>
        <v>0</v>
      </c>
      <c r="AP72" s="283">
        <f>AO76+AO77+AO80</f>
        <v>0</v>
      </c>
      <c r="AQ72" s="282">
        <f>AR76+AR77+AR80</f>
        <v>0</v>
      </c>
      <c r="AR72" s="283">
        <f>AQ76+AQ77+AQ80</f>
        <v>0</v>
      </c>
      <c r="AS72" s="284" t="e">
        <f>AO72/AP72</f>
        <v>#DIV/0!</v>
      </c>
      <c r="AT72" s="285" t="e">
        <f>AQ72/AR72</f>
        <v>#DIV/0!</v>
      </c>
    </row>
    <row r="73" spans="1:26" ht="16.5" hidden="1" outlineLevel="1" thickTop="1">
      <c r="A73" s="77"/>
      <c r="B73" s="84"/>
      <c r="C73" s="130"/>
      <c r="D73" s="85" t="s">
        <v>66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7"/>
      <c r="U73" s="88"/>
      <c r="W73" s="89"/>
      <c r="X73" s="90" t="s">
        <v>67</v>
      </c>
      <c r="Y73" s="91">
        <f>SUM(Y69:Y72)</f>
        <v>0</v>
      </c>
      <c r="Z73" s="90" t="str">
        <f>IF(Y73=0,"OK","Virhe")</f>
        <v>OK</v>
      </c>
    </row>
    <row r="74" spans="1:25" ht="16.5" hidden="1" outlineLevel="1" thickBot="1">
      <c r="A74" s="77"/>
      <c r="B74" s="92"/>
      <c r="C74" s="210"/>
      <c r="D74" s="93" t="s">
        <v>68</v>
      </c>
      <c r="E74" s="94"/>
      <c r="F74" s="94"/>
      <c r="G74" s="95"/>
      <c r="H74" s="330" t="s">
        <v>69</v>
      </c>
      <c r="I74" s="331"/>
      <c r="J74" s="332" t="s">
        <v>70</v>
      </c>
      <c r="K74" s="331"/>
      <c r="L74" s="332" t="s">
        <v>71</v>
      </c>
      <c r="M74" s="331"/>
      <c r="N74" s="332" t="s">
        <v>72</v>
      </c>
      <c r="O74" s="331"/>
      <c r="P74" s="332" t="s">
        <v>73</v>
      </c>
      <c r="Q74" s="331"/>
      <c r="R74" s="333" t="s">
        <v>74</v>
      </c>
      <c r="S74" s="334"/>
      <c r="U74" s="96"/>
      <c r="W74" s="97" t="s">
        <v>64</v>
      </c>
      <c r="X74" s="98"/>
      <c r="Y74" s="80" t="s">
        <v>65</v>
      </c>
    </row>
    <row r="75" spans="1:44" ht="15.75" hidden="1" outlineLevel="1">
      <c r="A75" s="77"/>
      <c r="B75" s="211" t="s">
        <v>75</v>
      </c>
      <c r="C75" s="179"/>
      <c r="D75" s="99" t="str">
        <f>IF(D69&gt;"",D69,"")</f>
        <v>Wang Shenran</v>
      </c>
      <c r="E75" s="100" t="str">
        <f>IF(D71&gt;"",D71,"")</f>
        <v>Luuk Mart</v>
      </c>
      <c r="F75" s="86"/>
      <c r="G75" s="101"/>
      <c r="H75" s="323"/>
      <c r="I75" s="324"/>
      <c r="J75" s="321"/>
      <c r="K75" s="322"/>
      <c r="L75" s="321"/>
      <c r="M75" s="322"/>
      <c r="N75" s="321"/>
      <c r="O75" s="322"/>
      <c r="P75" s="325"/>
      <c r="Q75" s="322"/>
      <c r="R75" s="102">
        <f aca="true" t="shared" si="85" ref="R75:R80">IF(COUNT(H75:P75)=0,"",COUNTIF(H75:P75,"&gt;=0"))</f>
      </c>
      <c r="S75" s="103">
        <f aca="true" t="shared" si="86" ref="S75:S80">IF(COUNT(H75:P75)=0,"",(IF(LEFT(H75,1)="-",1,0)+IF(LEFT(J75,1)="-",1,0)+IF(LEFT(L75,1)="-",1,0)+IF(LEFT(N75,1)="-",1,0)+IF(LEFT(P75,1)="-",1,0)))</f>
      </c>
      <c r="T75" s="104"/>
      <c r="U75" s="105"/>
      <c r="W75" s="106">
        <f aca="true" t="shared" si="87" ref="W75:W80">+AA75+AC75+AE75+AG75+AI75</f>
        <v>0</v>
      </c>
      <c r="X75" s="107">
        <f aca="true" t="shared" si="88" ref="X75:X80">+AB75+AD75+AF75+AH75+AJ75</f>
        <v>0</v>
      </c>
      <c r="Y75" s="108">
        <f aca="true" t="shared" si="89" ref="Y75:Y80">+W75-X75</f>
        <v>0</v>
      </c>
      <c r="AA75" s="109">
        <f aca="true" t="shared" si="90" ref="AA75:AA80">IF(H75="",0,IF(LEFT(H75,1)="-",ABS(H75),(IF(H75&gt;9,H75+2,11))))</f>
        <v>0</v>
      </c>
      <c r="AB75" s="110">
        <f aca="true" t="shared" si="91" ref="AB75:AB80">IF(H75="",0,IF(LEFT(H75,1)="-",(IF(ABS(H75)&gt;9,(ABS(H75)+2),11)),H75))</f>
        <v>0</v>
      </c>
      <c r="AC75" s="109">
        <f aca="true" t="shared" si="92" ref="AC75:AC80">IF(J75="",0,IF(LEFT(J75,1)="-",ABS(J75),(IF(J75&gt;9,J75+2,11))))</f>
        <v>0</v>
      </c>
      <c r="AD75" s="110">
        <f aca="true" t="shared" si="93" ref="AD75:AD80">IF(J75="",0,IF(LEFT(J75,1)="-",(IF(ABS(J75)&gt;9,(ABS(J75)+2),11)),J75))</f>
        <v>0</v>
      </c>
      <c r="AE75" s="109">
        <f aca="true" t="shared" si="94" ref="AE75:AE80">IF(L75="",0,IF(LEFT(L75,1)="-",ABS(L75),(IF(L75&gt;9,L75+2,11))))</f>
        <v>0</v>
      </c>
      <c r="AF75" s="110">
        <f aca="true" t="shared" si="95" ref="AF75:AF80">IF(L75="",0,IF(LEFT(L75,1)="-",(IF(ABS(L75)&gt;9,(ABS(L75)+2),11)),L75))</f>
        <v>0</v>
      </c>
      <c r="AG75" s="109">
        <f aca="true" t="shared" si="96" ref="AG75:AG80">IF(N75="",0,IF(LEFT(N75,1)="-",ABS(N75),(IF(N75&gt;9,N75+2,11))))</f>
        <v>0</v>
      </c>
      <c r="AH75" s="110">
        <f aca="true" t="shared" si="97" ref="AH75:AH80">IF(N75="",0,IF(LEFT(N75,1)="-",(IF(ABS(N75)&gt;9,(ABS(N75)+2),11)),N75))</f>
        <v>0</v>
      </c>
      <c r="AI75" s="109">
        <f aca="true" t="shared" si="98" ref="AI75:AI80">IF(P75="",0,IF(LEFT(P75,1)="-",ABS(P75),(IF(P75&gt;9,P75+2,11))))</f>
        <v>0</v>
      </c>
      <c r="AJ75" s="110">
        <f aca="true" t="shared" si="99" ref="AJ75:AJ80">IF(P75="",0,IF(LEFT(P75,1)="-",(IF(ABS(P75)&gt;9,(ABS(P75)+2),11)),P75))</f>
        <v>0</v>
      </c>
      <c r="AL75" s="289">
        <f>IF(OR(ISBLANK(AL69),ISBLANK(AL71)),0,1)</f>
        <v>0</v>
      </c>
      <c r="AM75" s="291">
        <f aca="true" t="shared" si="100" ref="AM75:AM80">IF(AO75=3,1,0)</f>
        <v>0</v>
      </c>
      <c r="AN75" s="206">
        <f aca="true" t="shared" si="101" ref="AN75:AN80">IF(AP75=3,1,0)</f>
        <v>0</v>
      </c>
      <c r="AO75" s="291">
        <f aca="true" t="shared" si="102" ref="AO75:AO80">IF($AL75=1,$AL75*R75,0)</f>
        <v>0</v>
      </c>
      <c r="AP75" s="206">
        <f aca="true" t="shared" si="103" ref="AP75:AP80">IF($AL75=1,$AL75*S75,0)</f>
        <v>0</v>
      </c>
      <c r="AQ75" s="291">
        <f aca="true" t="shared" si="104" ref="AQ75:AQ80">$AL75*W75</f>
        <v>0</v>
      </c>
      <c r="AR75" s="206">
        <f aca="true" t="shared" si="105" ref="AR75:AR80">$AL75*X75</f>
        <v>0</v>
      </c>
    </row>
    <row r="76" spans="1:44" ht="15.75" hidden="1" outlineLevel="1">
      <c r="A76" s="77"/>
      <c r="B76" s="212" t="s">
        <v>76</v>
      </c>
      <c r="C76" s="179"/>
      <c r="D76" s="99" t="str">
        <f>IF(D70&gt;"",D70,"")</f>
        <v>Leskinen Samu</v>
      </c>
      <c r="E76" s="111" t="str">
        <f>IF(D72&gt;"",D72,"")</f>
        <v>Hellström Rasmus</v>
      </c>
      <c r="F76" s="112"/>
      <c r="G76" s="101"/>
      <c r="H76" s="314"/>
      <c r="I76" s="315"/>
      <c r="J76" s="314"/>
      <c r="K76" s="315"/>
      <c r="L76" s="314"/>
      <c r="M76" s="315"/>
      <c r="N76" s="314"/>
      <c r="O76" s="315"/>
      <c r="P76" s="314"/>
      <c r="Q76" s="315"/>
      <c r="R76" s="102">
        <f t="shared" si="85"/>
      </c>
      <c r="S76" s="103">
        <f t="shared" si="86"/>
      </c>
      <c r="T76" s="113"/>
      <c r="U76" s="114"/>
      <c r="W76" s="106">
        <f t="shared" si="87"/>
        <v>0</v>
      </c>
      <c r="X76" s="107">
        <f t="shared" si="88"/>
        <v>0</v>
      </c>
      <c r="Y76" s="108">
        <f t="shared" si="89"/>
        <v>0</v>
      </c>
      <c r="AA76" s="115">
        <f t="shared" si="90"/>
        <v>0</v>
      </c>
      <c r="AB76" s="116">
        <f t="shared" si="91"/>
        <v>0</v>
      </c>
      <c r="AC76" s="115">
        <f t="shared" si="92"/>
        <v>0</v>
      </c>
      <c r="AD76" s="116">
        <f t="shared" si="93"/>
        <v>0</v>
      </c>
      <c r="AE76" s="115">
        <f t="shared" si="94"/>
        <v>0</v>
      </c>
      <c r="AF76" s="116">
        <f t="shared" si="95"/>
        <v>0</v>
      </c>
      <c r="AG76" s="115">
        <f t="shared" si="96"/>
        <v>0</v>
      </c>
      <c r="AH76" s="116">
        <f t="shared" si="97"/>
        <v>0</v>
      </c>
      <c r="AI76" s="115">
        <f t="shared" si="98"/>
        <v>0</v>
      </c>
      <c r="AJ76" s="116">
        <f t="shared" si="99"/>
        <v>0</v>
      </c>
      <c r="AL76" s="207">
        <f>IF(OR(ISBLANK(AL70),ISBLANK(AL72)),0,1)</f>
        <v>0</v>
      </c>
      <c r="AM76" s="292">
        <f t="shared" si="100"/>
        <v>0</v>
      </c>
      <c r="AN76" s="208">
        <f t="shared" si="101"/>
        <v>0</v>
      </c>
      <c r="AO76" s="292">
        <f t="shared" si="102"/>
        <v>0</v>
      </c>
      <c r="AP76" s="208">
        <f t="shared" si="103"/>
        <v>0</v>
      </c>
      <c r="AQ76" s="292">
        <f t="shared" si="104"/>
        <v>0</v>
      </c>
      <c r="AR76" s="208">
        <f t="shared" si="105"/>
        <v>0</v>
      </c>
    </row>
    <row r="77" spans="1:44" ht="16.5" hidden="1" outlineLevel="1" thickBot="1">
      <c r="A77" s="77"/>
      <c r="B77" s="212" t="s">
        <v>77</v>
      </c>
      <c r="C77" s="179"/>
      <c r="D77" s="117" t="str">
        <f>IF(D69&gt;"",D69,"")</f>
        <v>Wang Shenran</v>
      </c>
      <c r="E77" s="118" t="str">
        <f>IF(D72&gt;"",D72,"")</f>
        <v>Hellström Rasmus</v>
      </c>
      <c r="F77" s="94"/>
      <c r="G77" s="95"/>
      <c r="H77" s="319"/>
      <c r="I77" s="320"/>
      <c r="J77" s="319"/>
      <c r="K77" s="320"/>
      <c r="L77" s="319"/>
      <c r="M77" s="320"/>
      <c r="N77" s="319"/>
      <c r="O77" s="320"/>
      <c r="P77" s="319"/>
      <c r="Q77" s="320"/>
      <c r="R77" s="102">
        <f t="shared" si="85"/>
      </c>
      <c r="S77" s="103">
        <f t="shared" si="86"/>
      </c>
      <c r="T77" s="113"/>
      <c r="U77" s="114"/>
      <c r="W77" s="106">
        <f t="shared" si="87"/>
        <v>0</v>
      </c>
      <c r="X77" s="107">
        <f t="shared" si="88"/>
        <v>0</v>
      </c>
      <c r="Y77" s="108">
        <f t="shared" si="89"/>
        <v>0</v>
      </c>
      <c r="AA77" s="115">
        <f t="shared" si="90"/>
        <v>0</v>
      </c>
      <c r="AB77" s="116">
        <f t="shared" si="91"/>
        <v>0</v>
      </c>
      <c r="AC77" s="115">
        <f t="shared" si="92"/>
        <v>0</v>
      </c>
      <c r="AD77" s="116">
        <f t="shared" si="93"/>
        <v>0</v>
      </c>
      <c r="AE77" s="115">
        <f t="shared" si="94"/>
        <v>0</v>
      </c>
      <c r="AF77" s="116">
        <f t="shared" si="95"/>
        <v>0</v>
      </c>
      <c r="AG77" s="115">
        <f t="shared" si="96"/>
        <v>0</v>
      </c>
      <c r="AH77" s="116">
        <f t="shared" si="97"/>
        <v>0</v>
      </c>
      <c r="AI77" s="115">
        <f t="shared" si="98"/>
        <v>0</v>
      </c>
      <c r="AJ77" s="116">
        <f t="shared" si="99"/>
        <v>0</v>
      </c>
      <c r="AL77" s="207">
        <f>IF(OR(ISBLANK(AL69),ISBLANK(AL72)),0,1)</f>
        <v>0</v>
      </c>
      <c r="AM77" s="292">
        <f t="shared" si="100"/>
        <v>0</v>
      </c>
      <c r="AN77" s="208">
        <f t="shared" si="101"/>
        <v>0</v>
      </c>
      <c r="AO77" s="292">
        <f t="shared" si="102"/>
        <v>0</v>
      </c>
      <c r="AP77" s="208">
        <f t="shared" si="103"/>
        <v>0</v>
      </c>
      <c r="AQ77" s="292">
        <f t="shared" si="104"/>
        <v>0</v>
      </c>
      <c r="AR77" s="208">
        <f t="shared" si="105"/>
        <v>0</v>
      </c>
    </row>
    <row r="78" spans="1:44" ht="15.75" hidden="1" outlineLevel="1">
      <c r="A78" s="77"/>
      <c r="B78" s="212" t="s">
        <v>78</v>
      </c>
      <c r="C78" s="179"/>
      <c r="D78" s="99" t="str">
        <f>IF(D70&gt;"",D70,"")</f>
        <v>Leskinen Samu</v>
      </c>
      <c r="E78" s="111" t="str">
        <f>IF(D71&gt;"",D71,"")</f>
        <v>Luuk Mart</v>
      </c>
      <c r="F78" s="86"/>
      <c r="G78" s="101"/>
      <c r="H78" s="321"/>
      <c r="I78" s="322"/>
      <c r="J78" s="321"/>
      <c r="K78" s="322"/>
      <c r="L78" s="321"/>
      <c r="M78" s="322"/>
      <c r="N78" s="321"/>
      <c r="O78" s="322"/>
      <c r="P78" s="321"/>
      <c r="Q78" s="322"/>
      <c r="R78" s="102">
        <f t="shared" si="85"/>
      </c>
      <c r="S78" s="103">
        <f t="shared" si="86"/>
      </c>
      <c r="T78" s="113"/>
      <c r="U78" s="114"/>
      <c r="W78" s="106">
        <f t="shared" si="87"/>
        <v>0</v>
      </c>
      <c r="X78" s="107">
        <f t="shared" si="88"/>
        <v>0</v>
      </c>
      <c r="Y78" s="108">
        <f t="shared" si="89"/>
        <v>0</v>
      </c>
      <c r="AA78" s="115">
        <f t="shared" si="90"/>
        <v>0</v>
      </c>
      <c r="AB78" s="116">
        <f t="shared" si="91"/>
        <v>0</v>
      </c>
      <c r="AC78" s="115">
        <f t="shared" si="92"/>
        <v>0</v>
      </c>
      <c r="AD78" s="116">
        <f t="shared" si="93"/>
        <v>0</v>
      </c>
      <c r="AE78" s="115">
        <f t="shared" si="94"/>
        <v>0</v>
      </c>
      <c r="AF78" s="116">
        <f t="shared" si="95"/>
        <v>0</v>
      </c>
      <c r="AG78" s="115">
        <f t="shared" si="96"/>
        <v>0</v>
      </c>
      <c r="AH78" s="116">
        <f t="shared" si="97"/>
        <v>0</v>
      </c>
      <c r="AI78" s="115">
        <f t="shared" si="98"/>
        <v>0</v>
      </c>
      <c r="AJ78" s="116">
        <f t="shared" si="99"/>
        <v>0</v>
      </c>
      <c r="AL78" s="207">
        <f>IF(OR(ISBLANK(AL70),ISBLANK(AL71)),0,1)</f>
        <v>0</v>
      </c>
      <c r="AM78" s="292">
        <f t="shared" si="100"/>
        <v>0</v>
      </c>
      <c r="AN78" s="208">
        <f t="shared" si="101"/>
        <v>0</v>
      </c>
      <c r="AO78" s="292">
        <f t="shared" si="102"/>
        <v>0</v>
      </c>
      <c r="AP78" s="208">
        <f t="shared" si="103"/>
        <v>0</v>
      </c>
      <c r="AQ78" s="292">
        <f t="shared" si="104"/>
        <v>0</v>
      </c>
      <c r="AR78" s="208">
        <f t="shared" si="105"/>
        <v>0</v>
      </c>
    </row>
    <row r="79" spans="1:44" ht="15.75" hidden="1" outlineLevel="1">
      <c r="A79" s="77"/>
      <c r="B79" s="212" t="s">
        <v>79</v>
      </c>
      <c r="C79" s="179"/>
      <c r="D79" s="99" t="str">
        <f>IF(D69&gt;"",D69,"")</f>
        <v>Wang Shenran</v>
      </c>
      <c r="E79" s="111" t="str">
        <f>IF(D70&gt;"",D70,"")</f>
        <v>Leskinen Samu</v>
      </c>
      <c r="F79" s="112"/>
      <c r="G79" s="101"/>
      <c r="H79" s="314"/>
      <c r="I79" s="315"/>
      <c r="J79" s="314"/>
      <c r="K79" s="315"/>
      <c r="L79" s="316"/>
      <c r="M79" s="315"/>
      <c r="N79" s="314"/>
      <c r="O79" s="315"/>
      <c r="P79" s="314"/>
      <c r="Q79" s="315"/>
      <c r="R79" s="102">
        <f t="shared" si="85"/>
      </c>
      <c r="S79" s="103">
        <f t="shared" si="86"/>
      </c>
      <c r="T79" s="113"/>
      <c r="U79" s="114"/>
      <c r="W79" s="106">
        <f t="shared" si="87"/>
        <v>0</v>
      </c>
      <c r="X79" s="107">
        <f t="shared" si="88"/>
        <v>0</v>
      </c>
      <c r="Y79" s="108">
        <f t="shared" si="89"/>
        <v>0</v>
      </c>
      <c r="AA79" s="115">
        <f t="shared" si="90"/>
        <v>0</v>
      </c>
      <c r="AB79" s="116">
        <f t="shared" si="91"/>
        <v>0</v>
      </c>
      <c r="AC79" s="115">
        <f t="shared" si="92"/>
        <v>0</v>
      </c>
      <c r="AD79" s="116">
        <f t="shared" si="93"/>
        <v>0</v>
      </c>
      <c r="AE79" s="115">
        <f t="shared" si="94"/>
        <v>0</v>
      </c>
      <c r="AF79" s="116">
        <f t="shared" si="95"/>
        <v>0</v>
      </c>
      <c r="AG79" s="115">
        <f t="shared" si="96"/>
        <v>0</v>
      </c>
      <c r="AH79" s="116">
        <f t="shared" si="97"/>
        <v>0</v>
      </c>
      <c r="AI79" s="115">
        <f t="shared" si="98"/>
        <v>0</v>
      </c>
      <c r="AJ79" s="116">
        <f t="shared" si="99"/>
        <v>0</v>
      </c>
      <c r="AL79" s="207">
        <f>IF(OR(ISBLANK(AL69),ISBLANK(AL70)),0,1)</f>
        <v>0</v>
      </c>
      <c r="AM79" s="292">
        <f t="shared" si="100"/>
        <v>0</v>
      </c>
      <c r="AN79" s="208">
        <f t="shared" si="101"/>
        <v>0</v>
      </c>
      <c r="AO79" s="292">
        <f t="shared" si="102"/>
        <v>0</v>
      </c>
      <c r="AP79" s="208">
        <f t="shared" si="103"/>
        <v>0</v>
      </c>
      <c r="AQ79" s="292">
        <f t="shared" si="104"/>
        <v>0</v>
      </c>
      <c r="AR79" s="208">
        <f t="shared" si="105"/>
        <v>0</v>
      </c>
    </row>
    <row r="80" spans="1:44" ht="16.5" hidden="1" outlineLevel="1" thickBot="1">
      <c r="A80" s="77"/>
      <c r="B80" s="213" t="s">
        <v>80</v>
      </c>
      <c r="C80" s="180"/>
      <c r="D80" s="119" t="str">
        <f>IF(D71&gt;"",D71,"")</f>
        <v>Luuk Mart</v>
      </c>
      <c r="E80" s="120" t="str">
        <f>IF(D72&gt;"",D72,"")</f>
        <v>Hellström Rasmus</v>
      </c>
      <c r="F80" s="121"/>
      <c r="G80" s="122"/>
      <c r="H80" s="317"/>
      <c r="I80" s="318"/>
      <c r="J80" s="317"/>
      <c r="K80" s="318"/>
      <c r="L80" s="317"/>
      <c r="M80" s="318"/>
      <c r="N80" s="317"/>
      <c r="O80" s="318"/>
      <c r="P80" s="317"/>
      <c r="Q80" s="318"/>
      <c r="R80" s="123">
        <f t="shared" si="85"/>
      </c>
      <c r="S80" s="124">
        <f t="shared" si="86"/>
      </c>
      <c r="T80" s="125"/>
      <c r="U80" s="126"/>
      <c r="W80" s="106">
        <f t="shared" si="87"/>
        <v>0</v>
      </c>
      <c r="X80" s="107">
        <f t="shared" si="88"/>
        <v>0</v>
      </c>
      <c r="Y80" s="108">
        <f t="shared" si="89"/>
        <v>0</v>
      </c>
      <c r="AA80" s="127">
        <f t="shared" si="90"/>
        <v>0</v>
      </c>
      <c r="AB80" s="128">
        <f t="shared" si="91"/>
        <v>0</v>
      </c>
      <c r="AC80" s="127">
        <f t="shared" si="92"/>
        <v>0</v>
      </c>
      <c r="AD80" s="128">
        <f t="shared" si="93"/>
        <v>0</v>
      </c>
      <c r="AE80" s="127">
        <f t="shared" si="94"/>
        <v>0</v>
      </c>
      <c r="AF80" s="128">
        <f t="shared" si="95"/>
        <v>0</v>
      </c>
      <c r="AG80" s="127">
        <f t="shared" si="96"/>
        <v>0</v>
      </c>
      <c r="AH80" s="128">
        <f t="shared" si="97"/>
        <v>0</v>
      </c>
      <c r="AI80" s="127">
        <f t="shared" si="98"/>
        <v>0</v>
      </c>
      <c r="AJ80" s="128">
        <f t="shared" si="99"/>
        <v>0</v>
      </c>
      <c r="AL80" s="290">
        <f>IF(OR(ISBLANK(AL71),ISBLANK(AL72)),0,1)</f>
        <v>0</v>
      </c>
      <c r="AM80" s="293">
        <f t="shared" si="100"/>
        <v>0</v>
      </c>
      <c r="AN80" s="209">
        <f t="shared" si="101"/>
        <v>0</v>
      </c>
      <c r="AO80" s="293">
        <f t="shared" si="102"/>
        <v>0</v>
      </c>
      <c r="AP80" s="209">
        <f t="shared" si="103"/>
        <v>0</v>
      </c>
      <c r="AQ80" s="293">
        <f t="shared" si="104"/>
        <v>0</v>
      </c>
      <c r="AR80" s="209">
        <f t="shared" si="105"/>
        <v>0</v>
      </c>
    </row>
    <row r="81" ht="16.5" collapsed="1" thickBot="1" thickTop="1"/>
    <row r="82" spans="2:21" ht="16.5" thickTop="1">
      <c r="B82" s="1"/>
      <c r="C82" s="177"/>
      <c r="D82" s="2" t="s">
        <v>126</v>
      </c>
      <c r="E82" s="3"/>
      <c r="F82" s="3"/>
      <c r="G82" s="3"/>
      <c r="H82" s="4"/>
      <c r="I82" s="3"/>
      <c r="J82" s="5" t="s">
        <v>0</v>
      </c>
      <c r="K82" s="6"/>
      <c r="L82" s="339" t="s">
        <v>31</v>
      </c>
      <c r="M82" s="340"/>
      <c r="N82" s="340"/>
      <c r="O82" s="341"/>
      <c r="P82" s="342" t="s">
        <v>2</v>
      </c>
      <c r="Q82" s="343"/>
      <c r="R82" s="343"/>
      <c r="S82" s="344">
        <v>6</v>
      </c>
      <c r="T82" s="345"/>
      <c r="U82" s="346"/>
    </row>
    <row r="83" spans="2:46" ht="16.5" thickBot="1">
      <c r="B83" s="7"/>
      <c r="C83" s="178"/>
      <c r="D83" s="8" t="s">
        <v>3</v>
      </c>
      <c r="E83" s="9" t="s">
        <v>4</v>
      </c>
      <c r="F83" s="347">
        <v>13</v>
      </c>
      <c r="G83" s="348"/>
      <c r="H83" s="349"/>
      <c r="I83" s="350" t="s">
        <v>5</v>
      </c>
      <c r="J83" s="351"/>
      <c r="K83" s="351"/>
      <c r="L83" s="352">
        <v>41342</v>
      </c>
      <c r="M83" s="352"/>
      <c r="N83" s="352"/>
      <c r="O83" s="353"/>
      <c r="P83" s="10" t="s">
        <v>6</v>
      </c>
      <c r="Q83" s="192"/>
      <c r="R83" s="192"/>
      <c r="S83" s="354">
        <v>0.5833333333333334</v>
      </c>
      <c r="T83" s="355"/>
      <c r="U83" s="356"/>
      <c r="AM83" s="357" t="s">
        <v>373</v>
      </c>
      <c r="AN83" s="358"/>
      <c r="AO83" s="247"/>
      <c r="AP83" s="247"/>
      <c r="AQ83" s="247"/>
      <c r="AR83" s="247"/>
      <c r="AS83" s="268" t="s">
        <v>374</v>
      </c>
      <c r="AT83" s="268" t="s">
        <v>375</v>
      </c>
    </row>
    <row r="84" spans="2:46" ht="16.5" thickTop="1">
      <c r="B84" s="12"/>
      <c r="C84" s="182" t="s">
        <v>151</v>
      </c>
      <c r="D84" s="13" t="s">
        <v>7</v>
      </c>
      <c r="E84" s="14" t="s">
        <v>8</v>
      </c>
      <c r="F84" s="335" t="s">
        <v>9</v>
      </c>
      <c r="G84" s="336"/>
      <c r="H84" s="335" t="s">
        <v>10</v>
      </c>
      <c r="I84" s="336"/>
      <c r="J84" s="335" t="s">
        <v>11</v>
      </c>
      <c r="K84" s="336"/>
      <c r="L84" s="335" t="s">
        <v>12</v>
      </c>
      <c r="M84" s="336"/>
      <c r="N84" s="335"/>
      <c r="O84" s="336"/>
      <c r="P84" s="15" t="s">
        <v>13</v>
      </c>
      <c r="Q84" s="16" t="s">
        <v>14</v>
      </c>
      <c r="R84" s="17" t="s">
        <v>15</v>
      </c>
      <c r="S84" s="18"/>
      <c r="T84" s="337" t="s">
        <v>16</v>
      </c>
      <c r="U84" s="338"/>
      <c r="W84" s="78" t="s">
        <v>64</v>
      </c>
      <c r="X84" s="79"/>
      <c r="Y84" s="80" t="s">
        <v>65</v>
      </c>
      <c r="AL84" s="269" t="s">
        <v>376</v>
      </c>
      <c r="AM84" s="270" t="s">
        <v>377</v>
      </c>
      <c r="AN84" s="270" t="s">
        <v>378</v>
      </c>
      <c r="AO84" s="271" t="s">
        <v>379</v>
      </c>
      <c r="AP84" s="273" t="s">
        <v>380</v>
      </c>
      <c r="AQ84" s="272" t="s">
        <v>381</v>
      </c>
      <c r="AR84" s="273" t="s">
        <v>382</v>
      </c>
      <c r="AS84" s="269" t="s">
        <v>383</v>
      </c>
      <c r="AT84" s="274" t="s">
        <v>384</v>
      </c>
    </row>
    <row r="85" spans="2:46" ht="15">
      <c r="B85" s="19" t="s">
        <v>9</v>
      </c>
      <c r="C85" s="183">
        <v>1524</v>
      </c>
      <c r="D85" s="20" t="s">
        <v>263</v>
      </c>
      <c r="E85" s="21" t="s">
        <v>24</v>
      </c>
      <c r="F85" s="22"/>
      <c r="G85" s="23"/>
      <c r="H85" s="24">
        <f>+R95</f>
      </c>
      <c r="I85" s="25">
        <f>+S95</f>
      </c>
      <c r="J85" s="24">
        <f>R91</f>
      </c>
      <c r="K85" s="25">
        <f>S91</f>
      </c>
      <c r="L85" s="24">
        <f>R93</f>
      </c>
      <c r="M85" s="25">
        <f>S93</f>
      </c>
      <c r="N85" s="24"/>
      <c r="O85" s="25"/>
      <c r="P85" s="26">
        <f>IF(SUM(F85:O85)=0,"",COUNTIF(G85:G88,"3"))</f>
      </c>
      <c r="Q85" s="27">
        <f>IF(SUM(G85:P85)=0,"",COUNTIF(F85:F88,"3"))</f>
      </c>
      <c r="R85" s="28">
        <f>IF(SUM(F85:O85)=0,"",SUM(G85:G88))</f>
      </c>
      <c r="S85" s="29">
        <f>IF(SUM(F85:O85)=0,"",SUM(F85:F88))</f>
      </c>
      <c r="T85" s="402"/>
      <c r="U85" s="403"/>
      <c r="W85" s="81">
        <f>+W91+W93+W95</f>
        <v>0</v>
      </c>
      <c r="X85" s="82">
        <f>+X91+X93+X95</f>
        <v>0</v>
      </c>
      <c r="Y85" s="83">
        <f>+W85-X85</f>
        <v>0</v>
      </c>
      <c r="AL85" s="286"/>
      <c r="AM85" s="47">
        <f aca="true" t="shared" si="106" ref="AM85:AR85">AM91+AM93+AM95</f>
        <v>0</v>
      </c>
      <c r="AN85" s="47">
        <f t="shared" si="106"/>
        <v>0</v>
      </c>
      <c r="AO85" s="275">
        <f t="shared" si="106"/>
        <v>0</v>
      </c>
      <c r="AP85" s="277">
        <f t="shared" si="106"/>
        <v>0</v>
      </c>
      <c r="AQ85" s="276">
        <f t="shared" si="106"/>
        <v>0</v>
      </c>
      <c r="AR85" s="277">
        <f t="shared" si="106"/>
        <v>0</v>
      </c>
      <c r="AS85" s="278" t="e">
        <f>AO85/AP85</f>
        <v>#DIV/0!</v>
      </c>
      <c r="AT85" s="279" t="e">
        <f>AQ85/AR85</f>
        <v>#DIV/0!</v>
      </c>
    </row>
    <row r="86" spans="2:46" ht="15">
      <c r="B86" s="30" t="s">
        <v>10</v>
      </c>
      <c r="C86" s="183">
        <v>1340</v>
      </c>
      <c r="D86" s="20" t="s">
        <v>275</v>
      </c>
      <c r="E86" s="31" t="s">
        <v>26</v>
      </c>
      <c r="F86" s="32">
        <f>+S95</f>
      </c>
      <c r="G86" s="33">
        <f>+R95</f>
      </c>
      <c r="H86" s="34"/>
      <c r="I86" s="35"/>
      <c r="J86" s="32">
        <f>R94</f>
      </c>
      <c r="K86" s="33">
        <f>S94</f>
      </c>
      <c r="L86" s="32">
        <f>R92</f>
      </c>
      <c r="M86" s="33">
        <f>S92</f>
      </c>
      <c r="N86" s="32"/>
      <c r="O86" s="33"/>
      <c r="P86" s="26">
        <f>IF(SUM(F86:O86)=0,"",COUNTIF(I85:I88,"3"))</f>
      </c>
      <c r="Q86" s="27">
        <f>IF(SUM(G86:P86)=0,"",COUNTIF(H85:H88,"3"))</f>
      </c>
      <c r="R86" s="28">
        <f>IF(SUM(F86:O86)=0,"",SUM(I85:I88))</f>
      </c>
      <c r="S86" s="29">
        <f>IF(SUM(F86:O86)=0,"",SUM(H85:H88))</f>
      </c>
      <c r="T86" s="402"/>
      <c r="U86" s="403"/>
      <c r="W86" s="81">
        <f>+W92+W94+X95</f>
        <v>0</v>
      </c>
      <c r="X86" s="82">
        <f>+X92+X94+W95</f>
        <v>0</v>
      </c>
      <c r="Y86" s="83">
        <f>+W86-X86</f>
        <v>0</v>
      </c>
      <c r="AL86" s="287"/>
      <c r="AM86" s="47">
        <f>AM92+AM94+AN95</f>
        <v>0</v>
      </c>
      <c r="AN86" s="47">
        <f>AN92+AN94+AM95</f>
        <v>0</v>
      </c>
      <c r="AO86" s="275">
        <f>AO92+AO94+AP95</f>
        <v>0</v>
      </c>
      <c r="AP86" s="277">
        <f>AP92+AP94+AO95</f>
        <v>0</v>
      </c>
      <c r="AQ86" s="276">
        <f>AQ92+AQ94+AR95</f>
        <v>0</v>
      </c>
      <c r="AR86" s="277">
        <f>AR92+AR94+AQ95</f>
        <v>0</v>
      </c>
      <c r="AS86" s="278" t="e">
        <f>AO86/AP86</f>
        <v>#DIV/0!</v>
      </c>
      <c r="AT86" s="279" t="e">
        <f>AQ86/AR86</f>
        <v>#DIV/0!</v>
      </c>
    </row>
    <row r="87" spans="2:46" ht="15">
      <c r="B87" s="30" t="s">
        <v>11</v>
      </c>
      <c r="C87" s="183">
        <v>1186</v>
      </c>
      <c r="D87" s="20" t="s">
        <v>306</v>
      </c>
      <c r="E87" s="31" t="s">
        <v>33</v>
      </c>
      <c r="F87" s="32">
        <f>+S91</f>
      </c>
      <c r="G87" s="33">
        <f>+R91</f>
      </c>
      <c r="H87" s="32">
        <f>S94</f>
      </c>
      <c r="I87" s="33">
        <f>R94</f>
      </c>
      <c r="J87" s="34"/>
      <c r="K87" s="35"/>
      <c r="L87" s="32">
        <f>R96</f>
      </c>
      <c r="M87" s="33">
        <f>S96</f>
      </c>
      <c r="N87" s="32"/>
      <c r="O87" s="33"/>
      <c r="P87" s="26">
        <f>IF(SUM(F87:O87)=0,"",COUNTIF(K85:K88,"3"))</f>
      </c>
      <c r="Q87" s="27">
        <f>IF(SUM(G87:P87)=0,"",COUNTIF(J85:J88,"3"))</f>
      </c>
      <c r="R87" s="28">
        <f>IF(SUM(F87:O87)=0,"",SUM(K85:K88))</f>
      </c>
      <c r="S87" s="29">
        <f>IF(SUM(F87:O87)=0,"",SUM(J85:J88))</f>
      </c>
      <c r="T87" s="402"/>
      <c r="U87" s="403"/>
      <c r="W87" s="81">
        <f>+X91+X94+W96</f>
        <v>0</v>
      </c>
      <c r="X87" s="82">
        <f>+W91+W94+X96</f>
        <v>0</v>
      </c>
      <c r="Y87" s="83">
        <f>+W87-X87</f>
        <v>0</v>
      </c>
      <c r="AL87" s="287"/>
      <c r="AM87" s="47">
        <f>AN91+AN94+AM96</f>
        <v>0</v>
      </c>
      <c r="AN87" s="47">
        <f>AM91+AM94+AN96</f>
        <v>0</v>
      </c>
      <c r="AO87" s="275">
        <f>AP91+AP94+AO96</f>
        <v>0</v>
      </c>
      <c r="AP87" s="277">
        <f>AO91+AO94+AP96</f>
        <v>0</v>
      </c>
      <c r="AQ87" s="276">
        <f>AR91+AR94+AQ96</f>
        <v>0</v>
      </c>
      <c r="AR87" s="277">
        <f>AQ91+AQ94+AR96</f>
        <v>0</v>
      </c>
      <c r="AS87" s="278" t="e">
        <f>AO87/AP87</f>
        <v>#DIV/0!</v>
      </c>
      <c r="AT87" s="279" t="e">
        <f>AQ87/AR87</f>
        <v>#DIV/0!</v>
      </c>
    </row>
    <row r="88" spans="2:46" ht="15.75" thickBot="1">
      <c r="B88" s="36" t="s">
        <v>12</v>
      </c>
      <c r="C88" s="184">
        <v>999</v>
      </c>
      <c r="D88" s="37" t="s">
        <v>276</v>
      </c>
      <c r="E88" s="38" t="s">
        <v>3</v>
      </c>
      <c r="F88" s="39">
        <f>S93</f>
      </c>
      <c r="G88" s="40">
        <f>R93</f>
      </c>
      <c r="H88" s="39">
        <f>S92</f>
      </c>
      <c r="I88" s="40">
        <f>R92</f>
      </c>
      <c r="J88" s="39">
        <f>S96</f>
      </c>
      <c r="K88" s="40">
        <f>R96</f>
      </c>
      <c r="L88" s="41"/>
      <c r="M88" s="42"/>
      <c r="N88" s="39"/>
      <c r="O88" s="40"/>
      <c r="P88" s="43">
        <f>IF(SUM(F88:O88)=0,"",COUNTIF(M85:M88,"3"))</f>
      </c>
      <c r="Q88" s="44">
        <f>IF(SUM(G88:P88)=0,"",COUNTIF(L85:L88,"3"))</f>
      </c>
      <c r="R88" s="45">
        <f>IF(SUM(F88:O89)=0,"",SUM(M85:M88))</f>
      </c>
      <c r="S88" s="46">
        <f>IF(SUM(F88:O88)=0,"",SUM(L85:L88))</f>
      </c>
      <c r="T88" s="404"/>
      <c r="U88" s="405"/>
      <c r="W88" s="81">
        <f>+X92+X93+X96</f>
        <v>0</v>
      </c>
      <c r="X88" s="82">
        <f>+W92+W93+W96</f>
        <v>0</v>
      </c>
      <c r="Y88" s="83">
        <f>+W88-X88</f>
        <v>0</v>
      </c>
      <c r="AL88" s="288"/>
      <c r="AM88" s="280">
        <f>AN92+AN93+AN96</f>
        <v>0</v>
      </c>
      <c r="AN88" s="280">
        <f>AM92+AM93+AM96</f>
        <v>0</v>
      </c>
      <c r="AO88" s="281">
        <f>AP92+AP93+AP96</f>
        <v>0</v>
      </c>
      <c r="AP88" s="283">
        <f>AO92+AO93+AO96</f>
        <v>0</v>
      </c>
      <c r="AQ88" s="282">
        <f>AR92+AR93+AR96</f>
        <v>0</v>
      </c>
      <c r="AR88" s="283">
        <f>AQ92+AQ93+AQ96</f>
        <v>0</v>
      </c>
      <c r="AS88" s="284" t="e">
        <f>AO88/AP88</f>
        <v>#DIV/0!</v>
      </c>
      <c r="AT88" s="285" t="e">
        <f>AQ88/AR88</f>
        <v>#DIV/0!</v>
      </c>
    </row>
    <row r="89" spans="1:26" ht="16.5" hidden="1" outlineLevel="1" thickTop="1">
      <c r="A89" s="77"/>
      <c r="B89" s="84"/>
      <c r="C89" s="130"/>
      <c r="D89" s="85" t="s">
        <v>66</v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7"/>
      <c r="U89" s="88"/>
      <c r="W89" s="89"/>
      <c r="X89" s="90" t="s">
        <v>67</v>
      </c>
      <c r="Y89" s="91">
        <f>SUM(Y85:Y88)</f>
        <v>0</v>
      </c>
      <c r="Z89" s="90" t="str">
        <f>IF(Y89=0,"OK","Virhe")</f>
        <v>OK</v>
      </c>
    </row>
    <row r="90" spans="1:25" ht="16.5" hidden="1" outlineLevel="1" thickBot="1">
      <c r="A90" s="77"/>
      <c r="B90" s="92"/>
      <c r="C90" s="210"/>
      <c r="D90" s="93" t="s">
        <v>68</v>
      </c>
      <c r="E90" s="94"/>
      <c r="F90" s="94"/>
      <c r="G90" s="95"/>
      <c r="H90" s="330" t="s">
        <v>69</v>
      </c>
      <c r="I90" s="331"/>
      <c r="J90" s="332" t="s">
        <v>70</v>
      </c>
      <c r="K90" s="331"/>
      <c r="L90" s="332" t="s">
        <v>71</v>
      </c>
      <c r="M90" s="331"/>
      <c r="N90" s="332" t="s">
        <v>72</v>
      </c>
      <c r="O90" s="331"/>
      <c r="P90" s="332" t="s">
        <v>73</v>
      </c>
      <c r="Q90" s="331"/>
      <c r="R90" s="333" t="s">
        <v>74</v>
      </c>
      <c r="S90" s="334"/>
      <c r="U90" s="96"/>
      <c r="W90" s="97" t="s">
        <v>64</v>
      </c>
      <c r="X90" s="98"/>
      <c r="Y90" s="80" t="s">
        <v>65</v>
      </c>
    </row>
    <row r="91" spans="1:44" ht="15.75" hidden="1" outlineLevel="1">
      <c r="A91" s="77"/>
      <c r="B91" s="211" t="s">
        <v>75</v>
      </c>
      <c r="C91" s="179"/>
      <c r="D91" s="99" t="str">
        <f>IF(D85&gt;"",D85,"")</f>
        <v>Salakari Eemil</v>
      </c>
      <c r="E91" s="100" t="str">
        <f>IF(D87&gt;"",D87,"")</f>
        <v>Mustonen Nicolas</v>
      </c>
      <c r="F91" s="86"/>
      <c r="G91" s="101"/>
      <c r="H91" s="323"/>
      <c r="I91" s="324"/>
      <c r="J91" s="321"/>
      <c r="K91" s="322"/>
      <c r="L91" s="321"/>
      <c r="M91" s="322"/>
      <c r="N91" s="321"/>
      <c r="O91" s="322"/>
      <c r="P91" s="325"/>
      <c r="Q91" s="322"/>
      <c r="R91" s="102">
        <f aca="true" t="shared" si="107" ref="R91:R96">IF(COUNT(H91:P91)=0,"",COUNTIF(H91:P91,"&gt;=0"))</f>
      </c>
      <c r="S91" s="103">
        <f aca="true" t="shared" si="108" ref="S91:S96">IF(COUNT(H91:P91)=0,"",(IF(LEFT(H91,1)="-",1,0)+IF(LEFT(J91,1)="-",1,0)+IF(LEFT(L91,1)="-",1,0)+IF(LEFT(N91,1)="-",1,0)+IF(LEFT(P91,1)="-",1,0)))</f>
      </c>
      <c r="T91" s="104"/>
      <c r="U91" s="105"/>
      <c r="W91" s="106">
        <f aca="true" t="shared" si="109" ref="W91:W96">+AA91+AC91+AE91+AG91+AI91</f>
        <v>0</v>
      </c>
      <c r="X91" s="107">
        <f aca="true" t="shared" si="110" ref="X91:X96">+AB91+AD91+AF91+AH91+AJ91</f>
        <v>0</v>
      </c>
      <c r="Y91" s="108">
        <f aca="true" t="shared" si="111" ref="Y91:Y96">+W91-X91</f>
        <v>0</v>
      </c>
      <c r="AA91" s="109">
        <f aca="true" t="shared" si="112" ref="AA91:AA96">IF(H91="",0,IF(LEFT(H91,1)="-",ABS(H91),(IF(H91&gt;9,H91+2,11))))</f>
        <v>0</v>
      </c>
      <c r="AB91" s="110">
        <f aca="true" t="shared" si="113" ref="AB91:AB96">IF(H91="",0,IF(LEFT(H91,1)="-",(IF(ABS(H91)&gt;9,(ABS(H91)+2),11)),H91))</f>
        <v>0</v>
      </c>
      <c r="AC91" s="109">
        <f aca="true" t="shared" si="114" ref="AC91:AC96">IF(J91="",0,IF(LEFT(J91,1)="-",ABS(J91),(IF(J91&gt;9,J91+2,11))))</f>
        <v>0</v>
      </c>
      <c r="AD91" s="110">
        <f aca="true" t="shared" si="115" ref="AD91:AD96">IF(J91="",0,IF(LEFT(J91,1)="-",(IF(ABS(J91)&gt;9,(ABS(J91)+2),11)),J91))</f>
        <v>0</v>
      </c>
      <c r="AE91" s="109">
        <f aca="true" t="shared" si="116" ref="AE91:AE96">IF(L91="",0,IF(LEFT(L91,1)="-",ABS(L91),(IF(L91&gt;9,L91+2,11))))</f>
        <v>0</v>
      </c>
      <c r="AF91" s="110">
        <f aca="true" t="shared" si="117" ref="AF91:AF96">IF(L91="",0,IF(LEFT(L91,1)="-",(IF(ABS(L91)&gt;9,(ABS(L91)+2),11)),L91))</f>
        <v>0</v>
      </c>
      <c r="AG91" s="109">
        <f aca="true" t="shared" si="118" ref="AG91:AG96">IF(N91="",0,IF(LEFT(N91,1)="-",ABS(N91),(IF(N91&gt;9,N91+2,11))))</f>
        <v>0</v>
      </c>
      <c r="AH91" s="110">
        <f aca="true" t="shared" si="119" ref="AH91:AH96">IF(N91="",0,IF(LEFT(N91,1)="-",(IF(ABS(N91)&gt;9,(ABS(N91)+2),11)),N91))</f>
        <v>0</v>
      </c>
      <c r="AI91" s="109">
        <f aca="true" t="shared" si="120" ref="AI91:AI96">IF(P91="",0,IF(LEFT(P91,1)="-",ABS(P91),(IF(P91&gt;9,P91+2,11))))</f>
        <v>0</v>
      </c>
      <c r="AJ91" s="110">
        <f aca="true" t="shared" si="121" ref="AJ91:AJ96">IF(P91="",0,IF(LEFT(P91,1)="-",(IF(ABS(P91)&gt;9,(ABS(P91)+2),11)),P91))</f>
        <v>0</v>
      </c>
      <c r="AL91" s="289">
        <f>IF(OR(ISBLANK(AL85),ISBLANK(AL87)),0,1)</f>
        <v>0</v>
      </c>
      <c r="AM91" s="291">
        <f aca="true" t="shared" si="122" ref="AM91:AM96">IF(AO91=3,1,0)</f>
        <v>0</v>
      </c>
      <c r="AN91" s="206">
        <f aca="true" t="shared" si="123" ref="AN91:AN96">IF(AP91=3,1,0)</f>
        <v>0</v>
      </c>
      <c r="AO91" s="291">
        <f aca="true" t="shared" si="124" ref="AO91:AO96">IF($AL91=1,$AL91*R91,0)</f>
        <v>0</v>
      </c>
      <c r="AP91" s="206">
        <f aca="true" t="shared" si="125" ref="AP91:AP96">IF($AL91=1,$AL91*S91,0)</f>
        <v>0</v>
      </c>
      <c r="AQ91" s="291">
        <f aca="true" t="shared" si="126" ref="AQ91:AQ96">$AL91*W91</f>
        <v>0</v>
      </c>
      <c r="AR91" s="206">
        <f aca="true" t="shared" si="127" ref="AR91:AR96">$AL91*X91</f>
        <v>0</v>
      </c>
    </row>
    <row r="92" spans="1:44" ht="15.75" hidden="1" outlineLevel="1">
      <c r="A92" s="77"/>
      <c r="B92" s="212" t="s">
        <v>76</v>
      </c>
      <c r="C92" s="179"/>
      <c r="D92" s="99" t="str">
        <f>IF(D86&gt;"",D86,"")</f>
        <v>Laaksonen Samu</v>
      </c>
      <c r="E92" s="111" t="str">
        <f>IF(D88&gt;"",D88,"")</f>
        <v>Holmberg Erik</v>
      </c>
      <c r="F92" s="112"/>
      <c r="G92" s="101"/>
      <c r="H92" s="314"/>
      <c r="I92" s="315"/>
      <c r="J92" s="314"/>
      <c r="K92" s="315"/>
      <c r="L92" s="314"/>
      <c r="M92" s="315"/>
      <c r="N92" s="314"/>
      <c r="O92" s="315"/>
      <c r="P92" s="314"/>
      <c r="Q92" s="315"/>
      <c r="R92" s="102">
        <f t="shared" si="107"/>
      </c>
      <c r="S92" s="103">
        <f t="shared" si="108"/>
      </c>
      <c r="T92" s="113"/>
      <c r="U92" s="114"/>
      <c r="W92" s="106">
        <f t="shared" si="109"/>
        <v>0</v>
      </c>
      <c r="X92" s="107">
        <f t="shared" si="110"/>
        <v>0</v>
      </c>
      <c r="Y92" s="108">
        <f t="shared" si="111"/>
        <v>0</v>
      </c>
      <c r="AA92" s="115">
        <f t="shared" si="112"/>
        <v>0</v>
      </c>
      <c r="AB92" s="116">
        <f t="shared" si="113"/>
        <v>0</v>
      </c>
      <c r="AC92" s="115">
        <f t="shared" si="114"/>
        <v>0</v>
      </c>
      <c r="AD92" s="116">
        <f t="shared" si="115"/>
        <v>0</v>
      </c>
      <c r="AE92" s="115">
        <f t="shared" si="116"/>
        <v>0</v>
      </c>
      <c r="AF92" s="116">
        <f t="shared" si="117"/>
        <v>0</v>
      </c>
      <c r="AG92" s="115">
        <f t="shared" si="118"/>
        <v>0</v>
      </c>
      <c r="AH92" s="116">
        <f t="shared" si="119"/>
        <v>0</v>
      </c>
      <c r="AI92" s="115">
        <f t="shared" si="120"/>
        <v>0</v>
      </c>
      <c r="AJ92" s="116">
        <f t="shared" si="121"/>
        <v>0</v>
      </c>
      <c r="AL92" s="207">
        <f>IF(OR(ISBLANK(AL86),ISBLANK(AL88)),0,1)</f>
        <v>0</v>
      </c>
      <c r="AM92" s="292">
        <f t="shared" si="122"/>
        <v>0</v>
      </c>
      <c r="AN92" s="208">
        <f t="shared" si="123"/>
        <v>0</v>
      </c>
      <c r="AO92" s="292">
        <f t="shared" si="124"/>
        <v>0</v>
      </c>
      <c r="AP92" s="208">
        <f t="shared" si="125"/>
        <v>0</v>
      </c>
      <c r="AQ92" s="292">
        <f t="shared" si="126"/>
        <v>0</v>
      </c>
      <c r="AR92" s="208">
        <f t="shared" si="127"/>
        <v>0</v>
      </c>
    </row>
    <row r="93" spans="1:44" ht="16.5" hidden="1" outlineLevel="1" thickBot="1">
      <c r="A93" s="77"/>
      <c r="B93" s="212" t="s">
        <v>77</v>
      </c>
      <c r="C93" s="179"/>
      <c r="D93" s="117" t="str">
        <f>IF(D85&gt;"",D85,"")</f>
        <v>Salakari Eemil</v>
      </c>
      <c r="E93" s="118" t="str">
        <f>IF(D88&gt;"",D88,"")</f>
        <v>Holmberg Erik</v>
      </c>
      <c r="F93" s="94"/>
      <c r="G93" s="95"/>
      <c r="H93" s="319"/>
      <c r="I93" s="320"/>
      <c r="J93" s="319"/>
      <c r="K93" s="320"/>
      <c r="L93" s="319"/>
      <c r="M93" s="320"/>
      <c r="N93" s="319"/>
      <c r="O93" s="320"/>
      <c r="P93" s="319"/>
      <c r="Q93" s="320"/>
      <c r="R93" s="102">
        <f t="shared" si="107"/>
      </c>
      <c r="S93" s="103">
        <f t="shared" si="108"/>
      </c>
      <c r="T93" s="113"/>
      <c r="U93" s="114"/>
      <c r="W93" s="106">
        <f t="shared" si="109"/>
        <v>0</v>
      </c>
      <c r="X93" s="107">
        <f t="shared" si="110"/>
        <v>0</v>
      </c>
      <c r="Y93" s="108">
        <f t="shared" si="111"/>
        <v>0</v>
      </c>
      <c r="AA93" s="115">
        <f t="shared" si="112"/>
        <v>0</v>
      </c>
      <c r="AB93" s="116">
        <f t="shared" si="113"/>
        <v>0</v>
      </c>
      <c r="AC93" s="115">
        <f t="shared" si="114"/>
        <v>0</v>
      </c>
      <c r="AD93" s="116">
        <f t="shared" si="115"/>
        <v>0</v>
      </c>
      <c r="AE93" s="115">
        <f t="shared" si="116"/>
        <v>0</v>
      </c>
      <c r="AF93" s="116">
        <f t="shared" si="117"/>
        <v>0</v>
      </c>
      <c r="AG93" s="115">
        <f t="shared" si="118"/>
        <v>0</v>
      </c>
      <c r="AH93" s="116">
        <f t="shared" si="119"/>
        <v>0</v>
      </c>
      <c r="AI93" s="115">
        <f t="shared" si="120"/>
        <v>0</v>
      </c>
      <c r="AJ93" s="116">
        <f t="shared" si="121"/>
        <v>0</v>
      </c>
      <c r="AL93" s="207">
        <f>IF(OR(ISBLANK(AL85),ISBLANK(AL88)),0,1)</f>
        <v>0</v>
      </c>
      <c r="AM93" s="292">
        <f t="shared" si="122"/>
        <v>0</v>
      </c>
      <c r="AN93" s="208">
        <f t="shared" si="123"/>
        <v>0</v>
      </c>
      <c r="AO93" s="292">
        <f t="shared" si="124"/>
        <v>0</v>
      </c>
      <c r="AP93" s="208">
        <f t="shared" si="125"/>
        <v>0</v>
      </c>
      <c r="AQ93" s="292">
        <f t="shared" si="126"/>
        <v>0</v>
      </c>
      <c r="AR93" s="208">
        <f t="shared" si="127"/>
        <v>0</v>
      </c>
    </row>
    <row r="94" spans="1:44" ht="15.75" hidden="1" outlineLevel="1">
      <c r="A94" s="77"/>
      <c r="B94" s="212" t="s">
        <v>78</v>
      </c>
      <c r="C94" s="179"/>
      <c r="D94" s="99" t="str">
        <f>IF(D86&gt;"",D86,"")</f>
        <v>Laaksonen Samu</v>
      </c>
      <c r="E94" s="111" t="str">
        <f>IF(D87&gt;"",D87,"")</f>
        <v>Mustonen Nicolas</v>
      </c>
      <c r="F94" s="86"/>
      <c r="G94" s="101"/>
      <c r="H94" s="321"/>
      <c r="I94" s="322"/>
      <c r="J94" s="321"/>
      <c r="K94" s="322"/>
      <c r="L94" s="321"/>
      <c r="M94" s="322"/>
      <c r="N94" s="321"/>
      <c r="O94" s="322"/>
      <c r="P94" s="321"/>
      <c r="Q94" s="322"/>
      <c r="R94" s="102">
        <f t="shared" si="107"/>
      </c>
      <c r="S94" s="103">
        <f t="shared" si="108"/>
      </c>
      <c r="T94" s="113"/>
      <c r="U94" s="114"/>
      <c r="W94" s="106">
        <f t="shared" si="109"/>
        <v>0</v>
      </c>
      <c r="X94" s="107">
        <f t="shared" si="110"/>
        <v>0</v>
      </c>
      <c r="Y94" s="108">
        <f t="shared" si="111"/>
        <v>0</v>
      </c>
      <c r="AA94" s="115">
        <f t="shared" si="112"/>
        <v>0</v>
      </c>
      <c r="AB94" s="116">
        <f t="shared" si="113"/>
        <v>0</v>
      </c>
      <c r="AC94" s="115">
        <f t="shared" si="114"/>
        <v>0</v>
      </c>
      <c r="AD94" s="116">
        <f t="shared" si="115"/>
        <v>0</v>
      </c>
      <c r="AE94" s="115">
        <f t="shared" si="116"/>
        <v>0</v>
      </c>
      <c r="AF94" s="116">
        <f t="shared" si="117"/>
        <v>0</v>
      </c>
      <c r="AG94" s="115">
        <f t="shared" si="118"/>
        <v>0</v>
      </c>
      <c r="AH94" s="116">
        <f t="shared" si="119"/>
        <v>0</v>
      </c>
      <c r="AI94" s="115">
        <f t="shared" si="120"/>
        <v>0</v>
      </c>
      <c r="AJ94" s="116">
        <f t="shared" si="121"/>
        <v>0</v>
      </c>
      <c r="AL94" s="207">
        <f>IF(OR(ISBLANK(AL86),ISBLANK(AL87)),0,1)</f>
        <v>0</v>
      </c>
      <c r="AM94" s="292">
        <f t="shared" si="122"/>
        <v>0</v>
      </c>
      <c r="AN94" s="208">
        <f t="shared" si="123"/>
        <v>0</v>
      </c>
      <c r="AO94" s="292">
        <f t="shared" si="124"/>
        <v>0</v>
      </c>
      <c r="AP94" s="208">
        <f t="shared" si="125"/>
        <v>0</v>
      </c>
      <c r="AQ94" s="292">
        <f t="shared" si="126"/>
        <v>0</v>
      </c>
      <c r="AR94" s="208">
        <f t="shared" si="127"/>
        <v>0</v>
      </c>
    </row>
    <row r="95" spans="1:44" ht="15.75" hidden="1" outlineLevel="1">
      <c r="A95" s="77"/>
      <c r="B95" s="212" t="s">
        <v>79</v>
      </c>
      <c r="C95" s="179"/>
      <c r="D95" s="99" t="str">
        <f>IF(D85&gt;"",D85,"")</f>
        <v>Salakari Eemil</v>
      </c>
      <c r="E95" s="111" t="str">
        <f>IF(D86&gt;"",D86,"")</f>
        <v>Laaksonen Samu</v>
      </c>
      <c r="F95" s="112"/>
      <c r="G95" s="101"/>
      <c r="H95" s="314"/>
      <c r="I95" s="315"/>
      <c r="J95" s="314"/>
      <c r="K95" s="315"/>
      <c r="L95" s="316"/>
      <c r="M95" s="315"/>
      <c r="N95" s="314"/>
      <c r="O95" s="315"/>
      <c r="P95" s="314"/>
      <c r="Q95" s="315"/>
      <c r="R95" s="102">
        <f t="shared" si="107"/>
      </c>
      <c r="S95" s="103">
        <f t="shared" si="108"/>
      </c>
      <c r="T95" s="113"/>
      <c r="U95" s="114"/>
      <c r="W95" s="106">
        <f t="shared" si="109"/>
        <v>0</v>
      </c>
      <c r="X95" s="107">
        <f t="shared" si="110"/>
        <v>0</v>
      </c>
      <c r="Y95" s="108">
        <f t="shared" si="111"/>
        <v>0</v>
      </c>
      <c r="AA95" s="115">
        <f t="shared" si="112"/>
        <v>0</v>
      </c>
      <c r="AB95" s="116">
        <f t="shared" si="113"/>
        <v>0</v>
      </c>
      <c r="AC95" s="115">
        <f t="shared" si="114"/>
        <v>0</v>
      </c>
      <c r="AD95" s="116">
        <f t="shared" si="115"/>
        <v>0</v>
      </c>
      <c r="AE95" s="115">
        <f t="shared" si="116"/>
        <v>0</v>
      </c>
      <c r="AF95" s="116">
        <f t="shared" si="117"/>
        <v>0</v>
      </c>
      <c r="AG95" s="115">
        <f t="shared" si="118"/>
        <v>0</v>
      </c>
      <c r="AH95" s="116">
        <f t="shared" si="119"/>
        <v>0</v>
      </c>
      <c r="AI95" s="115">
        <f t="shared" si="120"/>
        <v>0</v>
      </c>
      <c r="AJ95" s="116">
        <f t="shared" si="121"/>
        <v>0</v>
      </c>
      <c r="AL95" s="207">
        <f>IF(OR(ISBLANK(AL85),ISBLANK(AL86)),0,1)</f>
        <v>0</v>
      </c>
      <c r="AM95" s="292">
        <f t="shared" si="122"/>
        <v>0</v>
      </c>
      <c r="AN95" s="208">
        <f t="shared" si="123"/>
        <v>0</v>
      </c>
      <c r="AO95" s="292">
        <f t="shared" si="124"/>
        <v>0</v>
      </c>
      <c r="AP95" s="208">
        <f t="shared" si="125"/>
        <v>0</v>
      </c>
      <c r="AQ95" s="292">
        <f t="shared" si="126"/>
        <v>0</v>
      </c>
      <c r="AR95" s="208">
        <f t="shared" si="127"/>
        <v>0</v>
      </c>
    </row>
    <row r="96" spans="1:44" ht="16.5" hidden="1" outlineLevel="1" thickBot="1">
      <c r="A96" s="77"/>
      <c r="B96" s="213" t="s">
        <v>80</v>
      </c>
      <c r="C96" s="180"/>
      <c r="D96" s="119" t="str">
        <f>IF(D87&gt;"",D87,"")</f>
        <v>Mustonen Nicolas</v>
      </c>
      <c r="E96" s="120" t="str">
        <f>IF(D88&gt;"",D88,"")</f>
        <v>Holmberg Erik</v>
      </c>
      <c r="F96" s="121"/>
      <c r="G96" s="122"/>
      <c r="H96" s="317"/>
      <c r="I96" s="318"/>
      <c r="J96" s="317"/>
      <c r="K96" s="318"/>
      <c r="L96" s="317"/>
      <c r="M96" s="318"/>
      <c r="N96" s="317"/>
      <c r="O96" s="318"/>
      <c r="P96" s="317"/>
      <c r="Q96" s="318"/>
      <c r="R96" s="123">
        <f t="shared" si="107"/>
      </c>
      <c r="S96" s="124">
        <f t="shared" si="108"/>
      </c>
      <c r="T96" s="125"/>
      <c r="U96" s="126"/>
      <c r="W96" s="106">
        <f t="shared" si="109"/>
        <v>0</v>
      </c>
      <c r="X96" s="107">
        <f t="shared" si="110"/>
        <v>0</v>
      </c>
      <c r="Y96" s="108">
        <f t="shared" si="111"/>
        <v>0</v>
      </c>
      <c r="AA96" s="127">
        <f t="shared" si="112"/>
        <v>0</v>
      </c>
      <c r="AB96" s="128">
        <f t="shared" si="113"/>
        <v>0</v>
      </c>
      <c r="AC96" s="127">
        <f t="shared" si="114"/>
        <v>0</v>
      </c>
      <c r="AD96" s="128">
        <f t="shared" si="115"/>
        <v>0</v>
      </c>
      <c r="AE96" s="127">
        <f t="shared" si="116"/>
        <v>0</v>
      </c>
      <c r="AF96" s="128">
        <f t="shared" si="117"/>
        <v>0</v>
      </c>
      <c r="AG96" s="127">
        <f t="shared" si="118"/>
        <v>0</v>
      </c>
      <c r="AH96" s="128">
        <f t="shared" si="119"/>
        <v>0</v>
      </c>
      <c r="AI96" s="127">
        <f t="shared" si="120"/>
        <v>0</v>
      </c>
      <c r="AJ96" s="128">
        <f t="shared" si="121"/>
        <v>0</v>
      </c>
      <c r="AL96" s="290">
        <f>IF(OR(ISBLANK(AL87),ISBLANK(AL88)),0,1)</f>
        <v>0</v>
      </c>
      <c r="AM96" s="293">
        <f t="shared" si="122"/>
        <v>0</v>
      </c>
      <c r="AN96" s="209">
        <f t="shared" si="123"/>
        <v>0</v>
      </c>
      <c r="AO96" s="293">
        <f t="shared" si="124"/>
        <v>0</v>
      </c>
      <c r="AP96" s="209">
        <f t="shared" si="125"/>
        <v>0</v>
      </c>
      <c r="AQ96" s="293">
        <f t="shared" si="126"/>
        <v>0</v>
      </c>
      <c r="AR96" s="209">
        <f t="shared" si="127"/>
        <v>0</v>
      </c>
    </row>
    <row r="97" ht="16.5" collapsed="1" thickBot="1" thickTop="1"/>
    <row r="98" spans="2:21" ht="16.5" thickTop="1">
      <c r="B98" s="1"/>
      <c r="C98" s="177"/>
      <c r="D98" s="2" t="s">
        <v>126</v>
      </c>
      <c r="E98" s="3"/>
      <c r="F98" s="3"/>
      <c r="G98" s="3"/>
      <c r="H98" s="4"/>
      <c r="I98" s="3"/>
      <c r="J98" s="5" t="s">
        <v>0</v>
      </c>
      <c r="K98" s="6"/>
      <c r="L98" s="339" t="s">
        <v>31</v>
      </c>
      <c r="M98" s="340"/>
      <c r="N98" s="340"/>
      <c r="O98" s="341"/>
      <c r="P98" s="342" t="s">
        <v>2</v>
      </c>
      <c r="Q98" s="343"/>
      <c r="R98" s="343"/>
      <c r="S98" s="344">
        <v>7</v>
      </c>
      <c r="T98" s="345"/>
      <c r="U98" s="346"/>
    </row>
    <row r="99" spans="2:46" ht="16.5" thickBot="1">
      <c r="B99" s="7"/>
      <c r="C99" s="178"/>
      <c r="D99" s="8" t="s">
        <v>3</v>
      </c>
      <c r="E99" s="9" t="s">
        <v>4</v>
      </c>
      <c r="F99" s="347">
        <v>4</v>
      </c>
      <c r="G99" s="348"/>
      <c r="H99" s="349"/>
      <c r="I99" s="350" t="s">
        <v>5</v>
      </c>
      <c r="J99" s="351"/>
      <c r="K99" s="351"/>
      <c r="L99" s="352">
        <v>41342</v>
      </c>
      <c r="M99" s="352"/>
      <c r="N99" s="352"/>
      <c r="O99" s="353"/>
      <c r="P99" s="10" t="s">
        <v>6</v>
      </c>
      <c r="Q99" s="192"/>
      <c r="R99" s="192"/>
      <c r="S99" s="354">
        <v>0.5833333333333334</v>
      </c>
      <c r="T99" s="355"/>
      <c r="U99" s="356"/>
      <c r="AM99" s="357" t="s">
        <v>373</v>
      </c>
      <c r="AN99" s="358"/>
      <c r="AO99" s="247"/>
      <c r="AP99" s="247"/>
      <c r="AQ99" s="247"/>
      <c r="AR99" s="247"/>
      <c r="AS99" s="268" t="s">
        <v>374</v>
      </c>
      <c r="AT99" s="268" t="s">
        <v>375</v>
      </c>
    </row>
    <row r="100" spans="2:46" ht="16.5" thickTop="1">
      <c r="B100" s="12"/>
      <c r="C100" s="182" t="s">
        <v>151</v>
      </c>
      <c r="D100" s="13" t="s">
        <v>7</v>
      </c>
      <c r="E100" s="14" t="s">
        <v>8</v>
      </c>
      <c r="F100" s="335" t="s">
        <v>9</v>
      </c>
      <c r="G100" s="336"/>
      <c r="H100" s="335" t="s">
        <v>10</v>
      </c>
      <c r="I100" s="336"/>
      <c r="J100" s="335" t="s">
        <v>11</v>
      </c>
      <c r="K100" s="336"/>
      <c r="L100" s="335" t="s">
        <v>12</v>
      </c>
      <c r="M100" s="336"/>
      <c r="N100" s="335"/>
      <c r="O100" s="336"/>
      <c r="P100" s="15" t="s">
        <v>13</v>
      </c>
      <c r="Q100" s="16" t="s">
        <v>14</v>
      </c>
      <c r="R100" s="17" t="s">
        <v>15</v>
      </c>
      <c r="S100" s="18"/>
      <c r="T100" s="337" t="s">
        <v>16</v>
      </c>
      <c r="U100" s="338"/>
      <c r="W100" s="78" t="s">
        <v>64</v>
      </c>
      <c r="X100" s="79"/>
      <c r="Y100" s="80" t="s">
        <v>65</v>
      </c>
      <c r="AL100" s="269" t="s">
        <v>376</v>
      </c>
      <c r="AM100" s="270" t="s">
        <v>377</v>
      </c>
      <c r="AN100" s="270" t="s">
        <v>378</v>
      </c>
      <c r="AO100" s="271" t="s">
        <v>379</v>
      </c>
      <c r="AP100" s="273" t="s">
        <v>380</v>
      </c>
      <c r="AQ100" s="272" t="s">
        <v>381</v>
      </c>
      <c r="AR100" s="273" t="s">
        <v>382</v>
      </c>
      <c r="AS100" s="269" t="s">
        <v>383</v>
      </c>
      <c r="AT100" s="274" t="s">
        <v>384</v>
      </c>
    </row>
    <row r="101" spans="2:46" ht="15">
      <c r="B101" s="19" t="s">
        <v>9</v>
      </c>
      <c r="C101" s="183">
        <v>1600</v>
      </c>
      <c r="D101" s="20" t="s">
        <v>300</v>
      </c>
      <c r="E101" s="21" t="s">
        <v>3</v>
      </c>
      <c r="F101" s="22"/>
      <c r="G101" s="23"/>
      <c r="H101" s="24">
        <f>+R111</f>
      </c>
      <c r="I101" s="25">
        <f>+S111</f>
      </c>
      <c r="J101" s="24">
        <f>R107</f>
      </c>
      <c r="K101" s="25">
        <f>S107</f>
      </c>
      <c r="L101" s="24">
        <f>R109</f>
      </c>
      <c r="M101" s="25">
        <f>S109</f>
      </c>
      <c r="N101" s="24"/>
      <c r="O101" s="25"/>
      <c r="P101" s="26">
        <f>IF(SUM(F101:O101)=0,"",COUNTIF(G101:G104,"3"))</f>
      </c>
      <c r="Q101" s="27">
        <f>IF(SUM(G101:P101)=0,"",COUNTIF(F101:F104,"3"))</f>
      </c>
      <c r="R101" s="28">
        <f>IF(SUM(F101:O101)=0,"",SUM(G101:G104))</f>
      </c>
      <c r="S101" s="29">
        <f>IF(SUM(F101:O101)=0,"",SUM(F101:F104))</f>
      </c>
      <c r="T101" s="402"/>
      <c r="U101" s="403"/>
      <c r="W101" s="81">
        <f>+W107+W109+W111</f>
        <v>0</v>
      </c>
      <c r="X101" s="82">
        <f>+X107+X109+X111</f>
        <v>0</v>
      </c>
      <c r="Y101" s="83">
        <f>+W101-X101</f>
        <v>0</v>
      </c>
      <c r="AL101" s="286"/>
      <c r="AM101" s="47">
        <f aca="true" t="shared" si="128" ref="AM101:AR101">AM107+AM109+AM111</f>
        <v>0</v>
      </c>
      <c r="AN101" s="47">
        <f t="shared" si="128"/>
        <v>0</v>
      </c>
      <c r="AO101" s="275">
        <f t="shared" si="128"/>
        <v>0</v>
      </c>
      <c r="AP101" s="277">
        <f t="shared" si="128"/>
        <v>0</v>
      </c>
      <c r="AQ101" s="276">
        <f t="shared" si="128"/>
        <v>0</v>
      </c>
      <c r="AR101" s="277">
        <f t="shared" si="128"/>
        <v>0</v>
      </c>
      <c r="AS101" s="278" t="e">
        <f>AO101/AP101</f>
        <v>#DIV/0!</v>
      </c>
      <c r="AT101" s="279" t="e">
        <f>AQ101/AR101</f>
        <v>#DIV/0!</v>
      </c>
    </row>
    <row r="102" spans="2:46" ht="15">
      <c r="B102" s="30" t="s">
        <v>10</v>
      </c>
      <c r="C102" s="183">
        <v>1461</v>
      </c>
      <c r="D102" s="20" t="s">
        <v>259</v>
      </c>
      <c r="E102" s="31" t="s">
        <v>24</v>
      </c>
      <c r="F102" s="32">
        <f>+S111</f>
      </c>
      <c r="G102" s="33">
        <f>+R111</f>
      </c>
      <c r="H102" s="34"/>
      <c r="I102" s="35"/>
      <c r="J102" s="32">
        <f>R110</f>
      </c>
      <c r="K102" s="33">
        <f>S110</f>
      </c>
      <c r="L102" s="32">
        <f>R108</f>
      </c>
      <c r="M102" s="33">
        <f>S108</f>
      </c>
      <c r="N102" s="32"/>
      <c r="O102" s="33"/>
      <c r="P102" s="26">
        <f>IF(SUM(F102:O102)=0,"",COUNTIF(I101:I104,"3"))</f>
      </c>
      <c r="Q102" s="27">
        <f>IF(SUM(G102:P102)=0,"",COUNTIF(H101:H104,"3"))</f>
      </c>
      <c r="R102" s="28">
        <f>IF(SUM(F102:O102)=0,"",SUM(I101:I104))</f>
      </c>
      <c r="S102" s="29">
        <f>IF(SUM(F102:O102)=0,"",SUM(H101:H104))</f>
      </c>
      <c r="T102" s="402"/>
      <c r="U102" s="403"/>
      <c r="W102" s="81">
        <f>+W108+W110+X111</f>
        <v>0</v>
      </c>
      <c r="X102" s="82">
        <f>+X108+X110+W111</f>
        <v>0</v>
      </c>
      <c r="Y102" s="83">
        <f>+W102-X102</f>
        <v>0</v>
      </c>
      <c r="AL102" s="287"/>
      <c r="AM102" s="47">
        <f>AM108+AM110+AN111</f>
        <v>0</v>
      </c>
      <c r="AN102" s="47">
        <f>AN108+AN110+AM111</f>
        <v>0</v>
      </c>
      <c r="AO102" s="275">
        <f>AO108+AO110+AP111</f>
        <v>0</v>
      </c>
      <c r="AP102" s="277">
        <f>AP108+AP110+AO111</f>
        <v>0</v>
      </c>
      <c r="AQ102" s="276">
        <f>AQ108+AQ110+AR111</f>
        <v>0</v>
      </c>
      <c r="AR102" s="277">
        <f>AR108+AR110+AQ111</f>
        <v>0</v>
      </c>
      <c r="AS102" s="278" t="e">
        <f>AO102/AP102</f>
        <v>#DIV/0!</v>
      </c>
      <c r="AT102" s="279" t="e">
        <f>AQ102/AR102</f>
        <v>#DIV/0!</v>
      </c>
    </row>
    <row r="103" spans="2:46" ht="15">
      <c r="B103" s="30" t="s">
        <v>11</v>
      </c>
      <c r="C103" s="183">
        <v>1100</v>
      </c>
      <c r="D103" s="20" t="s">
        <v>260</v>
      </c>
      <c r="E103" s="31" t="s">
        <v>26</v>
      </c>
      <c r="F103" s="32">
        <f>+S107</f>
      </c>
      <c r="G103" s="33">
        <f>+R107</f>
      </c>
      <c r="H103" s="32">
        <f>S110</f>
      </c>
      <c r="I103" s="33">
        <f>R110</f>
      </c>
      <c r="J103" s="34"/>
      <c r="K103" s="35"/>
      <c r="L103" s="32">
        <f>R112</f>
      </c>
      <c r="M103" s="33">
        <f>S112</f>
      </c>
      <c r="N103" s="32"/>
      <c r="O103" s="33"/>
      <c r="P103" s="26">
        <f>IF(SUM(F103:O103)=0,"",COUNTIF(K101:K104,"3"))</f>
      </c>
      <c r="Q103" s="27">
        <f>IF(SUM(G103:P103)=0,"",COUNTIF(J101:J104,"3"))</f>
      </c>
      <c r="R103" s="28">
        <f>IF(SUM(F103:O103)=0,"",SUM(K101:K104))</f>
      </c>
      <c r="S103" s="29">
        <f>IF(SUM(F103:O103)=0,"",SUM(J101:J104))</f>
      </c>
      <c r="T103" s="402"/>
      <c r="U103" s="403"/>
      <c r="W103" s="81">
        <f>+X107+X110+W112</f>
        <v>0</v>
      </c>
      <c r="X103" s="82">
        <f>+W107+W110+X112</f>
        <v>0</v>
      </c>
      <c r="Y103" s="83">
        <f>+W103-X103</f>
        <v>0</v>
      </c>
      <c r="AL103" s="287"/>
      <c r="AM103" s="47">
        <f>AN107+AN110+AM112</f>
        <v>0</v>
      </c>
      <c r="AN103" s="47">
        <f>AM107+AM110+AN112</f>
        <v>0</v>
      </c>
      <c r="AO103" s="275">
        <f>AP107+AP110+AO112</f>
        <v>0</v>
      </c>
      <c r="AP103" s="277">
        <f>AO107+AO110+AP112</f>
        <v>0</v>
      </c>
      <c r="AQ103" s="276">
        <f>AR107+AR110+AQ112</f>
        <v>0</v>
      </c>
      <c r="AR103" s="277">
        <f>AQ107+AQ110+AR112</f>
        <v>0</v>
      </c>
      <c r="AS103" s="278" t="e">
        <f>AO103/AP103</f>
        <v>#DIV/0!</v>
      </c>
      <c r="AT103" s="279" t="e">
        <f>AQ103/AR103</f>
        <v>#DIV/0!</v>
      </c>
    </row>
    <row r="104" spans="2:46" ht="15.75" thickBot="1">
      <c r="B104" s="36" t="s">
        <v>12</v>
      </c>
      <c r="C104" s="184">
        <v>1047</v>
      </c>
      <c r="D104" s="37" t="s">
        <v>273</v>
      </c>
      <c r="E104" s="38" t="s">
        <v>25</v>
      </c>
      <c r="F104" s="39">
        <f>S109</f>
      </c>
      <c r="G104" s="40">
        <f>R109</f>
      </c>
      <c r="H104" s="39">
        <f>S108</f>
      </c>
      <c r="I104" s="40">
        <f>R108</f>
      </c>
      <c r="J104" s="39">
        <f>S112</f>
      </c>
      <c r="K104" s="40">
        <f>R112</f>
      </c>
      <c r="L104" s="41"/>
      <c r="M104" s="42"/>
      <c r="N104" s="39"/>
      <c r="O104" s="40"/>
      <c r="P104" s="43">
        <f>IF(SUM(F104:O104)=0,"",COUNTIF(M101:M104,"3"))</f>
      </c>
      <c r="Q104" s="44">
        <f>IF(SUM(G104:P104)=0,"",COUNTIF(L101:L104,"3"))</f>
      </c>
      <c r="R104" s="45">
        <f>IF(SUM(F104:O105)=0,"",SUM(M101:M104))</f>
      </c>
      <c r="S104" s="46">
        <f>IF(SUM(F104:O104)=0,"",SUM(L101:L104))</f>
      </c>
      <c r="T104" s="404"/>
      <c r="U104" s="405"/>
      <c r="W104" s="81">
        <f>+X108+X109+X112</f>
        <v>0</v>
      </c>
      <c r="X104" s="82">
        <f>+W108+W109+W112</f>
        <v>0</v>
      </c>
      <c r="Y104" s="83">
        <f>+W104-X104</f>
        <v>0</v>
      </c>
      <c r="AL104" s="288"/>
      <c r="AM104" s="280">
        <f>AN108+AN109+AN112</f>
        <v>0</v>
      </c>
      <c r="AN104" s="280">
        <f>AM108+AM109+AM112</f>
        <v>0</v>
      </c>
      <c r="AO104" s="281">
        <f>AP108+AP109+AP112</f>
        <v>0</v>
      </c>
      <c r="AP104" s="283">
        <f>AO108+AO109+AO112</f>
        <v>0</v>
      </c>
      <c r="AQ104" s="282">
        <f>AR108+AR109+AR112</f>
        <v>0</v>
      </c>
      <c r="AR104" s="283">
        <f>AQ108+AQ109+AQ112</f>
        <v>0</v>
      </c>
      <c r="AS104" s="284" t="e">
        <f>AO104/AP104</f>
        <v>#DIV/0!</v>
      </c>
      <c r="AT104" s="285" t="e">
        <f>AQ104/AR104</f>
        <v>#DIV/0!</v>
      </c>
    </row>
    <row r="105" spans="1:26" ht="16.5" hidden="1" outlineLevel="1" thickTop="1">
      <c r="A105" s="77"/>
      <c r="B105" s="84"/>
      <c r="C105" s="130"/>
      <c r="D105" s="85" t="s">
        <v>66</v>
      </c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7"/>
      <c r="U105" s="88"/>
      <c r="W105" s="89"/>
      <c r="X105" s="90" t="s">
        <v>67</v>
      </c>
      <c r="Y105" s="91">
        <f>SUM(Y101:Y104)</f>
        <v>0</v>
      </c>
      <c r="Z105" s="90" t="str">
        <f>IF(Y105=0,"OK","Virhe")</f>
        <v>OK</v>
      </c>
    </row>
    <row r="106" spans="1:25" ht="16.5" hidden="1" outlineLevel="1" thickBot="1">
      <c r="A106" s="77"/>
      <c r="B106" s="92"/>
      <c r="C106" s="210"/>
      <c r="D106" s="93" t="s">
        <v>68</v>
      </c>
      <c r="E106" s="94"/>
      <c r="F106" s="94"/>
      <c r="G106" s="95"/>
      <c r="H106" s="330" t="s">
        <v>69</v>
      </c>
      <c r="I106" s="331"/>
      <c r="J106" s="332" t="s">
        <v>70</v>
      </c>
      <c r="K106" s="331"/>
      <c r="L106" s="332" t="s">
        <v>71</v>
      </c>
      <c r="M106" s="331"/>
      <c r="N106" s="332" t="s">
        <v>72</v>
      </c>
      <c r="O106" s="331"/>
      <c r="P106" s="332" t="s">
        <v>73</v>
      </c>
      <c r="Q106" s="331"/>
      <c r="R106" s="333" t="s">
        <v>74</v>
      </c>
      <c r="S106" s="334"/>
      <c r="U106" s="96"/>
      <c r="W106" s="97" t="s">
        <v>64</v>
      </c>
      <c r="X106" s="98"/>
      <c r="Y106" s="80" t="s">
        <v>65</v>
      </c>
    </row>
    <row r="107" spans="1:44" ht="15.75" hidden="1" outlineLevel="1">
      <c r="A107" s="77"/>
      <c r="B107" s="211" t="s">
        <v>75</v>
      </c>
      <c r="C107" s="179"/>
      <c r="D107" s="99" t="str">
        <f>IF(D101&gt;"",D101,"")</f>
        <v>Fooladi Alex</v>
      </c>
      <c r="E107" s="100" t="str">
        <f>IF(D103&gt;"",D103,"")</f>
        <v>Collanus Paavo</v>
      </c>
      <c r="F107" s="86"/>
      <c r="G107" s="101"/>
      <c r="H107" s="323"/>
      <c r="I107" s="324"/>
      <c r="J107" s="321"/>
      <c r="K107" s="322"/>
      <c r="L107" s="321"/>
      <c r="M107" s="322"/>
      <c r="N107" s="321"/>
      <c r="O107" s="322"/>
      <c r="P107" s="325"/>
      <c r="Q107" s="322"/>
      <c r="R107" s="102">
        <f aca="true" t="shared" si="129" ref="R107:R112">IF(COUNT(H107:P107)=0,"",COUNTIF(H107:P107,"&gt;=0"))</f>
      </c>
      <c r="S107" s="103">
        <f aca="true" t="shared" si="130" ref="S107:S112">IF(COUNT(H107:P107)=0,"",(IF(LEFT(H107,1)="-",1,0)+IF(LEFT(J107,1)="-",1,0)+IF(LEFT(L107,1)="-",1,0)+IF(LEFT(N107,1)="-",1,0)+IF(LEFT(P107,1)="-",1,0)))</f>
      </c>
      <c r="T107" s="104"/>
      <c r="U107" s="105"/>
      <c r="W107" s="106">
        <f aca="true" t="shared" si="131" ref="W107:W112">+AA107+AC107+AE107+AG107+AI107</f>
        <v>0</v>
      </c>
      <c r="X107" s="107">
        <f aca="true" t="shared" si="132" ref="X107:X112">+AB107+AD107+AF107+AH107+AJ107</f>
        <v>0</v>
      </c>
      <c r="Y107" s="108">
        <f aca="true" t="shared" si="133" ref="Y107:Y112">+W107-X107</f>
        <v>0</v>
      </c>
      <c r="AA107" s="109">
        <f aca="true" t="shared" si="134" ref="AA107:AA112">IF(H107="",0,IF(LEFT(H107,1)="-",ABS(H107),(IF(H107&gt;9,H107+2,11))))</f>
        <v>0</v>
      </c>
      <c r="AB107" s="110">
        <f aca="true" t="shared" si="135" ref="AB107:AB112">IF(H107="",0,IF(LEFT(H107,1)="-",(IF(ABS(H107)&gt;9,(ABS(H107)+2),11)),H107))</f>
        <v>0</v>
      </c>
      <c r="AC107" s="109">
        <f aca="true" t="shared" si="136" ref="AC107:AC112">IF(J107="",0,IF(LEFT(J107,1)="-",ABS(J107),(IF(J107&gt;9,J107+2,11))))</f>
        <v>0</v>
      </c>
      <c r="AD107" s="110">
        <f aca="true" t="shared" si="137" ref="AD107:AD112">IF(J107="",0,IF(LEFT(J107,1)="-",(IF(ABS(J107)&gt;9,(ABS(J107)+2),11)),J107))</f>
        <v>0</v>
      </c>
      <c r="AE107" s="109">
        <f aca="true" t="shared" si="138" ref="AE107:AE112">IF(L107="",0,IF(LEFT(L107,1)="-",ABS(L107),(IF(L107&gt;9,L107+2,11))))</f>
        <v>0</v>
      </c>
      <c r="AF107" s="110">
        <f aca="true" t="shared" si="139" ref="AF107:AF112">IF(L107="",0,IF(LEFT(L107,1)="-",(IF(ABS(L107)&gt;9,(ABS(L107)+2),11)),L107))</f>
        <v>0</v>
      </c>
      <c r="AG107" s="109">
        <f aca="true" t="shared" si="140" ref="AG107:AG112">IF(N107="",0,IF(LEFT(N107,1)="-",ABS(N107),(IF(N107&gt;9,N107+2,11))))</f>
        <v>0</v>
      </c>
      <c r="AH107" s="110">
        <f aca="true" t="shared" si="141" ref="AH107:AH112">IF(N107="",0,IF(LEFT(N107,1)="-",(IF(ABS(N107)&gt;9,(ABS(N107)+2),11)),N107))</f>
        <v>0</v>
      </c>
      <c r="AI107" s="109">
        <f aca="true" t="shared" si="142" ref="AI107:AI112">IF(P107="",0,IF(LEFT(P107,1)="-",ABS(P107),(IF(P107&gt;9,P107+2,11))))</f>
        <v>0</v>
      </c>
      <c r="AJ107" s="110">
        <f aca="true" t="shared" si="143" ref="AJ107:AJ112">IF(P107="",0,IF(LEFT(P107,1)="-",(IF(ABS(P107)&gt;9,(ABS(P107)+2),11)),P107))</f>
        <v>0</v>
      </c>
      <c r="AL107" s="289">
        <f>IF(OR(ISBLANK(AL101),ISBLANK(AL103)),0,1)</f>
        <v>0</v>
      </c>
      <c r="AM107" s="291">
        <f aca="true" t="shared" si="144" ref="AM107:AM112">IF(AO107=3,1,0)</f>
        <v>0</v>
      </c>
      <c r="AN107" s="206">
        <f aca="true" t="shared" si="145" ref="AN107:AN112">IF(AP107=3,1,0)</f>
        <v>0</v>
      </c>
      <c r="AO107" s="291">
        <f aca="true" t="shared" si="146" ref="AO107:AO112">IF($AL107=1,$AL107*R107,0)</f>
        <v>0</v>
      </c>
      <c r="AP107" s="206">
        <f aca="true" t="shared" si="147" ref="AP107:AP112">IF($AL107=1,$AL107*S107,0)</f>
        <v>0</v>
      </c>
      <c r="AQ107" s="291">
        <f aca="true" t="shared" si="148" ref="AQ107:AQ112">$AL107*W107</f>
        <v>0</v>
      </c>
      <c r="AR107" s="206">
        <f aca="true" t="shared" si="149" ref="AR107:AR112">$AL107*X107</f>
        <v>0</v>
      </c>
    </row>
    <row r="108" spans="1:44" ht="15.75" hidden="1" outlineLevel="1">
      <c r="A108" s="77"/>
      <c r="B108" s="212" t="s">
        <v>76</v>
      </c>
      <c r="C108" s="179"/>
      <c r="D108" s="99" t="str">
        <f>IF(D102&gt;"",D102,"")</f>
        <v>Rautalin Taneli</v>
      </c>
      <c r="E108" s="111" t="str">
        <f>IF(D104&gt;"",D104,"")</f>
        <v>Miranda Laiho Juhani</v>
      </c>
      <c r="F108" s="112"/>
      <c r="G108" s="101"/>
      <c r="H108" s="314"/>
      <c r="I108" s="315"/>
      <c r="J108" s="314"/>
      <c r="K108" s="315"/>
      <c r="L108" s="314"/>
      <c r="M108" s="315"/>
      <c r="N108" s="314"/>
      <c r="O108" s="315"/>
      <c r="P108" s="314"/>
      <c r="Q108" s="315"/>
      <c r="R108" s="102">
        <f t="shared" si="129"/>
      </c>
      <c r="S108" s="103">
        <f t="shared" si="130"/>
      </c>
      <c r="T108" s="113"/>
      <c r="U108" s="114"/>
      <c r="W108" s="106">
        <f t="shared" si="131"/>
        <v>0</v>
      </c>
      <c r="X108" s="107">
        <f t="shared" si="132"/>
        <v>0</v>
      </c>
      <c r="Y108" s="108">
        <f t="shared" si="133"/>
        <v>0</v>
      </c>
      <c r="AA108" s="115">
        <f t="shared" si="134"/>
        <v>0</v>
      </c>
      <c r="AB108" s="116">
        <f t="shared" si="135"/>
        <v>0</v>
      </c>
      <c r="AC108" s="115">
        <f t="shared" si="136"/>
        <v>0</v>
      </c>
      <c r="AD108" s="116">
        <f t="shared" si="137"/>
        <v>0</v>
      </c>
      <c r="AE108" s="115">
        <f t="shared" si="138"/>
        <v>0</v>
      </c>
      <c r="AF108" s="116">
        <f t="shared" si="139"/>
        <v>0</v>
      </c>
      <c r="AG108" s="115">
        <f t="shared" si="140"/>
        <v>0</v>
      </c>
      <c r="AH108" s="116">
        <f t="shared" si="141"/>
        <v>0</v>
      </c>
      <c r="AI108" s="115">
        <f t="shared" si="142"/>
        <v>0</v>
      </c>
      <c r="AJ108" s="116">
        <f t="shared" si="143"/>
        <v>0</v>
      </c>
      <c r="AL108" s="207">
        <f>IF(OR(ISBLANK(AL102),ISBLANK(AL104)),0,1)</f>
        <v>0</v>
      </c>
      <c r="AM108" s="292">
        <f t="shared" si="144"/>
        <v>0</v>
      </c>
      <c r="AN108" s="208">
        <f t="shared" si="145"/>
        <v>0</v>
      </c>
      <c r="AO108" s="292">
        <f t="shared" si="146"/>
        <v>0</v>
      </c>
      <c r="AP108" s="208">
        <f t="shared" si="147"/>
        <v>0</v>
      </c>
      <c r="AQ108" s="292">
        <f t="shared" si="148"/>
        <v>0</v>
      </c>
      <c r="AR108" s="208">
        <f t="shared" si="149"/>
        <v>0</v>
      </c>
    </row>
    <row r="109" spans="1:44" ht="16.5" hidden="1" outlineLevel="1" thickBot="1">
      <c r="A109" s="77"/>
      <c r="B109" s="212" t="s">
        <v>77</v>
      </c>
      <c r="C109" s="179"/>
      <c r="D109" s="117" t="str">
        <f>IF(D101&gt;"",D101,"")</f>
        <v>Fooladi Alex</v>
      </c>
      <c r="E109" s="118" t="str">
        <f>IF(D104&gt;"",D104,"")</f>
        <v>Miranda Laiho Juhani</v>
      </c>
      <c r="F109" s="94"/>
      <c r="G109" s="95"/>
      <c r="H109" s="319"/>
      <c r="I109" s="320"/>
      <c r="J109" s="319"/>
      <c r="K109" s="320"/>
      <c r="L109" s="319"/>
      <c r="M109" s="320"/>
      <c r="N109" s="319"/>
      <c r="O109" s="320"/>
      <c r="P109" s="319"/>
      <c r="Q109" s="320"/>
      <c r="R109" s="102">
        <f t="shared" si="129"/>
      </c>
      <c r="S109" s="103">
        <f t="shared" si="130"/>
      </c>
      <c r="T109" s="113"/>
      <c r="U109" s="114"/>
      <c r="W109" s="106">
        <f t="shared" si="131"/>
        <v>0</v>
      </c>
      <c r="X109" s="107">
        <f t="shared" si="132"/>
        <v>0</v>
      </c>
      <c r="Y109" s="108">
        <f t="shared" si="133"/>
        <v>0</v>
      </c>
      <c r="AA109" s="115">
        <f t="shared" si="134"/>
        <v>0</v>
      </c>
      <c r="AB109" s="116">
        <f t="shared" si="135"/>
        <v>0</v>
      </c>
      <c r="AC109" s="115">
        <f t="shared" si="136"/>
        <v>0</v>
      </c>
      <c r="AD109" s="116">
        <f t="shared" si="137"/>
        <v>0</v>
      </c>
      <c r="AE109" s="115">
        <f t="shared" si="138"/>
        <v>0</v>
      </c>
      <c r="AF109" s="116">
        <f t="shared" si="139"/>
        <v>0</v>
      </c>
      <c r="AG109" s="115">
        <f t="shared" si="140"/>
        <v>0</v>
      </c>
      <c r="AH109" s="116">
        <f t="shared" si="141"/>
        <v>0</v>
      </c>
      <c r="AI109" s="115">
        <f t="shared" si="142"/>
        <v>0</v>
      </c>
      <c r="AJ109" s="116">
        <f t="shared" si="143"/>
        <v>0</v>
      </c>
      <c r="AL109" s="207">
        <f>IF(OR(ISBLANK(AL101),ISBLANK(AL104)),0,1)</f>
        <v>0</v>
      </c>
      <c r="AM109" s="292">
        <f t="shared" si="144"/>
        <v>0</v>
      </c>
      <c r="AN109" s="208">
        <f t="shared" si="145"/>
        <v>0</v>
      </c>
      <c r="AO109" s="292">
        <f t="shared" si="146"/>
        <v>0</v>
      </c>
      <c r="AP109" s="208">
        <f t="shared" si="147"/>
        <v>0</v>
      </c>
      <c r="AQ109" s="292">
        <f t="shared" si="148"/>
        <v>0</v>
      </c>
      <c r="AR109" s="208">
        <f t="shared" si="149"/>
        <v>0</v>
      </c>
    </row>
    <row r="110" spans="1:44" ht="15.75" hidden="1" outlineLevel="1">
      <c r="A110" s="77"/>
      <c r="B110" s="212" t="s">
        <v>78</v>
      </c>
      <c r="C110" s="179"/>
      <c r="D110" s="99" t="str">
        <f>IF(D102&gt;"",D102,"")</f>
        <v>Rautalin Taneli</v>
      </c>
      <c r="E110" s="111" t="str">
        <f>IF(D103&gt;"",D103,"")</f>
        <v>Collanus Paavo</v>
      </c>
      <c r="F110" s="86"/>
      <c r="G110" s="101"/>
      <c r="H110" s="321"/>
      <c r="I110" s="322"/>
      <c r="J110" s="321"/>
      <c r="K110" s="322"/>
      <c r="L110" s="321"/>
      <c r="M110" s="322"/>
      <c r="N110" s="321"/>
      <c r="O110" s="322"/>
      <c r="P110" s="321"/>
      <c r="Q110" s="322"/>
      <c r="R110" s="102">
        <f t="shared" si="129"/>
      </c>
      <c r="S110" s="103">
        <f t="shared" si="130"/>
      </c>
      <c r="T110" s="113"/>
      <c r="U110" s="114"/>
      <c r="W110" s="106">
        <f t="shared" si="131"/>
        <v>0</v>
      </c>
      <c r="X110" s="107">
        <f t="shared" si="132"/>
        <v>0</v>
      </c>
      <c r="Y110" s="108">
        <f t="shared" si="133"/>
        <v>0</v>
      </c>
      <c r="AA110" s="115">
        <f t="shared" si="134"/>
        <v>0</v>
      </c>
      <c r="AB110" s="116">
        <f t="shared" si="135"/>
        <v>0</v>
      </c>
      <c r="AC110" s="115">
        <f t="shared" si="136"/>
        <v>0</v>
      </c>
      <c r="AD110" s="116">
        <f t="shared" si="137"/>
        <v>0</v>
      </c>
      <c r="AE110" s="115">
        <f t="shared" si="138"/>
        <v>0</v>
      </c>
      <c r="AF110" s="116">
        <f t="shared" si="139"/>
        <v>0</v>
      </c>
      <c r="AG110" s="115">
        <f t="shared" si="140"/>
        <v>0</v>
      </c>
      <c r="AH110" s="116">
        <f t="shared" si="141"/>
        <v>0</v>
      </c>
      <c r="AI110" s="115">
        <f t="shared" si="142"/>
        <v>0</v>
      </c>
      <c r="AJ110" s="116">
        <f t="shared" si="143"/>
        <v>0</v>
      </c>
      <c r="AL110" s="207">
        <f>IF(OR(ISBLANK(AL102),ISBLANK(AL103)),0,1)</f>
        <v>0</v>
      </c>
      <c r="AM110" s="292">
        <f t="shared" si="144"/>
        <v>0</v>
      </c>
      <c r="AN110" s="208">
        <f t="shared" si="145"/>
        <v>0</v>
      </c>
      <c r="AO110" s="292">
        <f t="shared" si="146"/>
        <v>0</v>
      </c>
      <c r="AP110" s="208">
        <f t="shared" si="147"/>
        <v>0</v>
      </c>
      <c r="AQ110" s="292">
        <f t="shared" si="148"/>
        <v>0</v>
      </c>
      <c r="AR110" s="208">
        <f t="shared" si="149"/>
        <v>0</v>
      </c>
    </row>
    <row r="111" spans="1:44" ht="15.75" hidden="1" outlineLevel="1">
      <c r="A111" s="77"/>
      <c r="B111" s="212" t="s">
        <v>79</v>
      </c>
      <c r="C111" s="179"/>
      <c r="D111" s="99" t="str">
        <f>IF(D101&gt;"",D101,"")</f>
        <v>Fooladi Alex</v>
      </c>
      <c r="E111" s="111" t="str">
        <f>IF(D102&gt;"",D102,"")</f>
        <v>Rautalin Taneli</v>
      </c>
      <c r="F111" s="112"/>
      <c r="G111" s="101"/>
      <c r="H111" s="314"/>
      <c r="I111" s="315"/>
      <c r="J111" s="314"/>
      <c r="K111" s="315"/>
      <c r="L111" s="316"/>
      <c r="M111" s="315"/>
      <c r="N111" s="314"/>
      <c r="O111" s="315"/>
      <c r="P111" s="314"/>
      <c r="Q111" s="315"/>
      <c r="R111" s="102">
        <f t="shared" si="129"/>
      </c>
      <c r="S111" s="103">
        <f t="shared" si="130"/>
      </c>
      <c r="T111" s="113"/>
      <c r="U111" s="114"/>
      <c r="W111" s="106">
        <f t="shared" si="131"/>
        <v>0</v>
      </c>
      <c r="X111" s="107">
        <f t="shared" si="132"/>
        <v>0</v>
      </c>
      <c r="Y111" s="108">
        <f t="shared" si="133"/>
        <v>0</v>
      </c>
      <c r="AA111" s="115">
        <f t="shared" si="134"/>
        <v>0</v>
      </c>
      <c r="AB111" s="116">
        <f t="shared" si="135"/>
        <v>0</v>
      </c>
      <c r="AC111" s="115">
        <f t="shared" si="136"/>
        <v>0</v>
      </c>
      <c r="AD111" s="116">
        <f t="shared" si="137"/>
        <v>0</v>
      </c>
      <c r="AE111" s="115">
        <f t="shared" si="138"/>
        <v>0</v>
      </c>
      <c r="AF111" s="116">
        <f t="shared" si="139"/>
        <v>0</v>
      </c>
      <c r="AG111" s="115">
        <f t="shared" si="140"/>
        <v>0</v>
      </c>
      <c r="AH111" s="116">
        <f t="shared" si="141"/>
        <v>0</v>
      </c>
      <c r="AI111" s="115">
        <f t="shared" si="142"/>
        <v>0</v>
      </c>
      <c r="AJ111" s="116">
        <f t="shared" si="143"/>
        <v>0</v>
      </c>
      <c r="AL111" s="207">
        <f>IF(OR(ISBLANK(AL101),ISBLANK(AL102)),0,1)</f>
        <v>0</v>
      </c>
      <c r="AM111" s="292">
        <f t="shared" si="144"/>
        <v>0</v>
      </c>
      <c r="AN111" s="208">
        <f t="shared" si="145"/>
        <v>0</v>
      </c>
      <c r="AO111" s="292">
        <f t="shared" si="146"/>
        <v>0</v>
      </c>
      <c r="AP111" s="208">
        <f t="shared" si="147"/>
        <v>0</v>
      </c>
      <c r="AQ111" s="292">
        <f t="shared" si="148"/>
        <v>0</v>
      </c>
      <c r="AR111" s="208">
        <f t="shared" si="149"/>
        <v>0</v>
      </c>
    </row>
    <row r="112" spans="1:44" ht="16.5" hidden="1" outlineLevel="1" thickBot="1">
      <c r="A112" s="77"/>
      <c r="B112" s="213" t="s">
        <v>80</v>
      </c>
      <c r="C112" s="180"/>
      <c r="D112" s="119" t="str">
        <f>IF(D103&gt;"",D103,"")</f>
        <v>Collanus Paavo</v>
      </c>
      <c r="E112" s="120" t="str">
        <f>IF(D104&gt;"",D104,"")</f>
        <v>Miranda Laiho Juhani</v>
      </c>
      <c r="F112" s="121"/>
      <c r="G112" s="122"/>
      <c r="H112" s="317"/>
      <c r="I112" s="318"/>
      <c r="J112" s="317"/>
      <c r="K112" s="318"/>
      <c r="L112" s="317"/>
      <c r="M112" s="318"/>
      <c r="N112" s="317"/>
      <c r="O112" s="318"/>
      <c r="P112" s="317"/>
      <c r="Q112" s="318"/>
      <c r="R112" s="123">
        <f t="shared" si="129"/>
      </c>
      <c r="S112" s="124">
        <f t="shared" si="130"/>
      </c>
      <c r="T112" s="125"/>
      <c r="U112" s="126"/>
      <c r="W112" s="106">
        <f t="shared" si="131"/>
        <v>0</v>
      </c>
      <c r="X112" s="107">
        <f t="shared" si="132"/>
        <v>0</v>
      </c>
      <c r="Y112" s="108">
        <f t="shared" si="133"/>
        <v>0</v>
      </c>
      <c r="AA112" s="127">
        <f t="shared" si="134"/>
        <v>0</v>
      </c>
      <c r="AB112" s="128">
        <f t="shared" si="135"/>
        <v>0</v>
      </c>
      <c r="AC112" s="127">
        <f t="shared" si="136"/>
        <v>0</v>
      </c>
      <c r="AD112" s="128">
        <f t="shared" si="137"/>
        <v>0</v>
      </c>
      <c r="AE112" s="127">
        <f t="shared" si="138"/>
        <v>0</v>
      </c>
      <c r="AF112" s="128">
        <f t="shared" si="139"/>
        <v>0</v>
      </c>
      <c r="AG112" s="127">
        <f t="shared" si="140"/>
        <v>0</v>
      </c>
      <c r="AH112" s="128">
        <f t="shared" si="141"/>
        <v>0</v>
      </c>
      <c r="AI112" s="127">
        <f t="shared" si="142"/>
        <v>0</v>
      </c>
      <c r="AJ112" s="128">
        <f t="shared" si="143"/>
        <v>0</v>
      </c>
      <c r="AL112" s="290">
        <f>IF(OR(ISBLANK(AL103),ISBLANK(AL104)),0,1)</f>
        <v>0</v>
      </c>
      <c r="AM112" s="293">
        <f t="shared" si="144"/>
        <v>0</v>
      </c>
      <c r="AN112" s="209">
        <f t="shared" si="145"/>
        <v>0</v>
      </c>
      <c r="AO112" s="293">
        <f t="shared" si="146"/>
        <v>0</v>
      </c>
      <c r="AP112" s="209">
        <f t="shared" si="147"/>
        <v>0</v>
      </c>
      <c r="AQ112" s="293">
        <f t="shared" si="148"/>
        <v>0</v>
      </c>
      <c r="AR112" s="209">
        <f t="shared" si="149"/>
        <v>0</v>
      </c>
    </row>
    <row r="113" ht="16.5" collapsed="1" thickBot="1" thickTop="1"/>
    <row r="114" spans="2:21" ht="16.5" thickTop="1">
      <c r="B114" s="1"/>
      <c r="C114" s="177"/>
      <c r="D114" s="2" t="s">
        <v>126</v>
      </c>
      <c r="E114" s="3"/>
      <c r="F114" s="3"/>
      <c r="G114" s="3"/>
      <c r="H114" s="4"/>
      <c r="I114" s="3"/>
      <c r="J114" s="5" t="s">
        <v>0</v>
      </c>
      <c r="K114" s="6"/>
      <c r="L114" s="339" t="s">
        <v>31</v>
      </c>
      <c r="M114" s="340"/>
      <c r="N114" s="340"/>
      <c r="O114" s="341"/>
      <c r="P114" s="342" t="s">
        <v>2</v>
      </c>
      <c r="Q114" s="343"/>
      <c r="R114" s="343"/>
      <c r="S114" s="344">
        <v>8</v>
      </c>
      <c r="T114" s="345"/>
      <c r="U114" s="346"/>
    </row>
    <row r="115" spans="2:46" ht="16.5" thickBot="1">
      <c r="B115" s="7"/>
      <c r="C115" s="178"/>
      <c r="D115" s="8" t="s">
        <v>3</v>
      </c>
      <c r="E115" s="9" t="s">
        <v>4</v>
      </c>
      <c r="F115" s="347">
        <v>5</v>
      </c>
      <c r="G115" s="348"/>
      <c r="H115" s="349"/>
      <c r="I115" s="350" t="s">
        <v>5</v>
      </c>
      <c r="J115" s="351"/>
      <c r="K115" s="351"/>
      <c r="L115" s="352">
        <v>41342</v>
      </c>
      <c r="M115" s="352"/>
      <c r="N115" s="352"/>
      <c r="O115" s="353"/>
      <c r="P115" s="10" t="s">
        <v>6</v>
      </c>
      <c r="Q115" s="192"/>
      <c r="R115" s="192"/>
      <c r="S115" s="354">
        <v>0.5833333333333334</v>
      </c>
      <c r="T115" s="355"/>
      <c r="U115" s="356"/>
      <c r="AM115" s="357" t="s">
        <v>373</v>
      </c>
      <c r="AN115" s="358"/>
      <c r="AO115" s="247"/>
      <c r="AP115" s="247"/>
      <c r="AQ115" s="247"/>
      <c r="AR115" s="247"/>
      <c r="AS115" s="268" t="s">
        <v>374</v>
      </c>
      <c r="AT115" s="268" t="s">
        <v>375</v>
      </c>
    </row>
    <row r="116" spans="2:46" ht="16.5" thickTop="1">
      <c r="B116" s="12"/>
      <c r="C116" s="182" t="s">
        <v>151</v>
      </c>
      <c r="D116" s="13" t="s">
        <v>7</v>
      </c>
      <c r="E116" s="14" t="s">
        <v>8</v>
      </c>
      <c r="F116" s="335" t="s">
        <v>9</v>
      </c>
      <c r="G116" s="336"/>
      <c r="H116" s="335" t="s">
        <v>10</v>
      </c>
      <c r="I116" s="336"/>
      <c r="J116" s="335" t="s">
        <v>11</v>
      </c>
      <c r="K116" s="336"/>
      <c r="L116" s="335" t="s">
        <v>12</v>
      </c>
      <c r="M116" s="336"/>
      <c r="N116" s="335"/>
      <c r="O116" s="336"/>
      <c r="P116" s="15" t="s">
        <v>13</v>
      </c>
      <c r="Q116" s="16" t="s">
        <v>14</v>
      </c>
      <c r="R116" s="17" t="s">
        <v>15</v>
      </c>
      <c r="S116" s="18"/>
      <c r="T116" s="337" t="s">
        <v>16</v>
      </c>
      <c r="U116" s="338"/>
      <c r="W116" s="78" t="s">
        <v>64</v>
      </c>
      <c r="X116" s="79"/>
      <c r="Y116" s="80" t="s">
        <v>65</v>
      </c>
      <c r="AL116" s="269" t="s">
        <v>376</v>
      </c>
      <c r="AM116" s="270" t="s">
        <v>377</v>
      </c>
      <c r="AN116" s="270" t="s">
        <v>378</v>
      </c>
      <c r="AO116" s="271" t="s">
        <v>379</v>
      </c>
      <c r="AP116" s="273" t="s">
        <v>380</v>
      </c>
      <c r="AQ116" s="272" t="s">
        <v>381</v>
      </c>
      <c r="AR116" s="273" t="s">
        <v>382</v>
      </c>
      <c r="AS116" s="269" t="s">
        <v>383</v>
      </c>
      <c r="AT116" s="274" t="s">
        <v>384</v>
      </c>
    </row>
    <row r="117" spans="2:46" ht="15">
      <c r="B117" s="19" t="s">
        <v>9</v>
      </c>
      <c r="C117" s="183">
        <v>1491</v>
      </c>
      <c r="D117" s="20" t="s">
        <v>304</v>
      </c>
      <c r="E117" s="21" t="s">
        <v>32</v>
      </c>
      <c r="F117" s="22"/>
      <c r="G117" s="23"/>
      <c r="H117" s="24">
        <f>+R127</f>
      </c>
      <c r="I117" s="25">
        <f>+S127</f>
      </c>
      <c r="J117" s="24">
        <f>R123</f>
      </c>
      <c r="K117" s="25">
        <f>S123</f>
      </c>
      <c r="L117" s="24">
        <f>R125</f>
      </c>
      <c r="M117" s="25">
        <f>S125</f>
      </c>
      <c r="N117" s="24"/>
      <c r="O117" s="25"/>
      <c r="P117" s="26">
        <f>IF(SUM(F117:O117)=0,"",COUNTIF(G117:G120,"3"))</f>
      </c>
      <c r="Q117" s="27">
        <f>IF(SUM(G117:P117)=0,"",COUNTIF(F117:F120,"3"))</f>
      </c>
      <c r="R117" s="28">
        <f>IF(SUM(F117:O117)=0,"",SUM(G117:G120))</f>
      </c>
      <c r="S117" s="29">
        <f>IF(SUM(F117:O117)=0,"",SUM(F117:F120))</f>
      </c>
      <c r="T117" s="402"/>
      <c r="U117" s="403"/>
      <c r="W117" s="81">
        <f>+W123+W125+W127</f>
        <v>0</v>
      </c>
      <c r="X117" s="82">
        <f>+X123+X125+X127</f>
        <v>0</v>
      </c>
      <c r="Y117" s="83">
        <f>+W117-X117</f>
        <v>0</v>
      </c>
      <c r="AL117" s="286"/>
      <c r="AM117" s="47">
        <f aca="true" t="shared" si="150" ref="AM117:AR117">AM123+AM125+AM127</f>
        <v>0</v>
      </c>
      <c r="AN117" s="47">
        <f t="shared" si="150"/>
        <v>0</v>
      </c>
      <c r="AO117" s="275">
        <f t="shared" si="150"/>
        <v>0</v>
      </c>
      <c r="AP117" s="277">
        <f t="shared" si="150"/>
        <v>0</v>
      </c>
      <c r="AQ117" s="276">
        <f t="shared" si="150"/>
        <v>0</v>
      </c>
      <c r="AR117" s="277">
        <f t="shared" si="150"/>
        <v>0</v>
      </c>
      <c r="AS117" s="278" t="e">
        <f>AO117/AP117</f>
        <v>#DIV/0!</v>
      </c>
      <c r="AT117" s="279" t="e">
        <f>AQ117/AR117</f>
        <v>#DIV/0!</v>
      </c>
    </row>
    <row r="118" spans="2:46" ht="15">
      <c r="B118" s="30" t="s">
        <v>10</v>
      </c>
      <c r="C118" s="183">
        <v>1394</v>
      </c>
      <c r="D118" s="20" t="s">
        <v>305</v>
      </c>
      <c r="E118" s="31" t="s">
        <v>34</v>
      </c>
      <c r="F118" s="32">
        <f>+S127</f>
      </c>
      <c r="G118" s="33">
        <f>+R127</f>
      </c>
      <c r="H118" s="34"/>
      <c r="I118" s="35"/>
      <c r="J118" s="32">
        <f>R126</f>
      </c>
      <c r="K118" s="33">
        <f>S126</f>
      </c>
      <c r="L118" s="32">
        <f>R124</f>
      </c>
      <c r="M118" s="33">
        <f>S124</f>
      </c>
      <c r="N118" s="32"/>
      <c r="O118" s="33"/>
      <c r="P118" s="26">
        <f>IF(SUM(F118:O118)=0,"",COUNTIF(I117:I120,"3"))</f>
      </c>
      <c r="Q118" s="27">
        <f>IF(SUM(G118:P118)=0,"",COUNTIF(H117:H120,"3"))</f>
      </c>
      <c r="R118" s="28">
        <f>IF(SUM(F118:O118)=0,"",SUM(I117:I120))</f>
      </c>
      <c r="S118" s="29">
        <f>IF(SUM(F118:O118)=0,"",SUM(H117:H120))</f>
      </c>
      <c r="T118" s="402"/>
      <c r="U118" s="403"/>
      <c r="W118" s="81">
        <f>+W124+W126+X127</f>
        <v>0</v>
      </c>
      <c r="X118" s="82">
        <f>+X124+X126+W127</f>
        <v>0</v>
      </c>
      <c r="Y118" s="83">
        <f>+W118-X118</f>
        <v>0</v>
      </c>
      <c r="AL118" s="287"/>
      <c r="AM118" s="47">
        <f>AM124+AM126+AN127</f>
        <v>0</v>
      </c>
      <c r="AN118" s="47">
        <f>AN124+AN126+AM127</f>
        <v>0</v>
      </c>
      <c r="AO118" s="275">
        <f>AO124+AO126+AP127</f>
        <v>0</v>
      </c>
      <c r="AP118" s="277">
        <f>AP124+AP126+AO127</f>
        <v>0</v>
      </c>
      <c r="AQ118" s="276">
        <f>AQ124+AQ126+AR127</f>
        <v>0</v>
      </c>
      <c r="AR118" s="277">
        <f>AR124+AR126+AQ127</f>
        <v>0</v>
      </c>
      <c r="AS118" s="278" t="e">
        <f>AO118/AP118</f>
        <v>#DIV/0!</v>
      </c>
      <c r="AT118" s="279" t="e">
        <f>AQ118/AR118</f>
        <v>#DIV/0!</v>
      </c>
    </row>
    <row r="119" spans="2:46" ht="15">
      <c r="B119" s="30" t="s">
        <v>11</v>
      </c>
      <c r="C119" s="183">
        <v>1223</v>
      </c>
      <c r="D119" s="20" t="s">
        <v>268</v>
      </c>
      <c r="E119" s="31" t="s">
        <v>26</v>
      </c>
      <c r="F119" s="32">
        <f>+S123</f>
      </c>
      <c r="G119" s="33">
        <f>+R123</f>
      </c>
      <c r="H119" s="32">
        <f>S126</f>
      </c>
      <c r="I119" s="33">
        <f>R126</f>
      </c>
      <c r="J119" s="34"/>
      <c r="K119" s="35"/>
      <c r="L119" s="32">
        <f>R128</f>
      </c>
      <c r="M119" s="33">
        <f>S128</f>
      </c>
      <c r="N119" s="32"/>
      <c r="O119" s="33"/>
      <c r="P119" s="26">
        <f>IF(SUM(F119:O119)=0,"",COUNTIF(K117:K120,"3"))</f>
      </c>
      <c r="Q119" s="27">
        <f>IF(SUM(G119:P119)=0,"",COUNTIF(J117:J120,"3"))</f>
      </c>
      <c r="R119" s="28">
        <f>IF(SUM(F119:O119)=0,"",SUM(K117:K120))</f>
      </c>
      <c r="S119" s="29">
        <f>IF(SUM(F119:O119)=0,"",SUM(J117:J120))</f>
      </c>
      <c r="T119" s="402"/>
      <c r="U119" s="403"/>
      <c r="W119" s="81">
        <f>+X123+X126+W128</f>
        <v>0</v>
      </c>
      <c r="X119" s="82">
        <f>+W123+W126+X128</f>
        <v>0</v>
      </c>
      <c r="Y119" s="83">
        <f>+W119-X119</f>
        <v>0</v>
      </c>
      <c r="AL119" s="287"/>
      <c r="AM119" s="47">
        <f>AN123+AN126+AM128</f>
        <v>0</v>
      </c>
      <c r="AN119" s="47">
        <f>AM123+AM126+AN128</f>
        <v>0</v>
      </c>
      <c r="AO119" s="275">
        <f>AP123+AP126+AO128</f>
        <v>0</v>
      </c>
      <c r="AP119" s="277">
        <f>AO123+AO126+AP128</f>
        <v>0</v>
      </c>
      <c r="AQ119" s="276">
        <f>AR123+AR126+AQ128</f>
        <v>0</v>
      </c>
      <c r="AR119" s="277">
        <f>AQ123+AQ126+AR128</f>
        <v>0</v>
      </c>
      <c r="AS119" s="278" t="e">
        <f>AO119/AP119</f>
        <v>#DIV/0!</v>
      </c>
      <c r="AT119" s="279" t="e">
        <f>AQ119/AR119</f>
        <v>#DIV/0!</v>
      </c>
    </row>
    <row r="120" spans="2:46" ht="15.75" thickBot="1">
      <c r="B120" s="36" t="s">
        <v>12</v>
      </c>
      <c r="C120" s="184">
        <v>1080</v>
      </c>
      <c r="D120" s="37" t="s">
        <v>308</v>
      </c>
      <c r="E120" s="38" t="s">
        <v>25</v>
      </c>
      <c r="F120" s="39">
        <f>S125</f>
      </c>
      <c r="G120" s="40">
        <f>R125</f>
      </c>
      <c r="H120" s="39">
        <f>S124</f>
      </c>
      <c r="I120" s="40">
        <f>R124</f>
      </c>
      <c r="J120" s="39">
        <f>S128</f>
      </c>
      <c r="K120" s="40">
        <f>R128</f>
      </c>
      <c r="L120" s="41"/>
      <c r="M120" s="42"/>
      <c r="N120" s="39"/>
      <c r="O120" s="40"/>
      <c r="P120" s="43">
        <f>IF(SUM(F120:O120)=0,"",COUNTIF(M117:M120,"3"))</f>
      </c>
      <c r="Q120" s="44">
        <f>IF(SUM(G120:P120)=0,"",COUNTIF(L117:L120,"3"))</f>
      </c>
      <c r="R120" s="45">
        <f>IF(SUM(F120:O121)=0,"",SUM(M117:M120))</f>
      </c>
      <c r="S120" s="46">
        <f>IF(SUM(F120:O120)=0,"",SUM(L117:L120))</f>
      </c>
      <c r="T120" s="404"/>
      <c r="U120" s="405"/>
      <c r="W120" s="81">
        <f>+X124+X125+X128</f>
        <v>0</v>
      </c>
      <c r="X120" s="82">
        <f>+W124+W125+W128</f>
        <v>0</v>
      </c>
      <c r="Y120" s="83">
        <f>+W120-X120</f>
        <v>0</v>
      </c>
      <c r="AL120" s="288"/>
      <c r="AM120" s="280">
        <f>AN124+AN125+AN128</f>
        <v>0</v>
      </c>
      <c r="AN120" s="280">
        <f>AM124+AM125+AM128</f>
        <v>0</v>
      </c>
      <c r="AO120" s="281">
        <f>AP124+AP125+AP128</f>
        <v>0</v>
      </c>
      <c r="AP120" s="283">
        <f>AO124+AO125+AO128</f>
        <v>0</v>
      </c>
      <c r="AQ120" s="282">
        <f>AR124+AR125+AR128</f>
        <v>0</v>
      </c>
      <c r="AR120" s="283">
        <f>AQ124+AQ125+AQ128</f>
        <v>0</v>
      </c>
      <c r="AS120" s="284" t="e">
        <f>AO120/AP120</f>
        <v>#DIV/0!</v>
      </c>
      <c r="AT120" s="285" t="e">
        <f>AQ120/AR120</f>
        <v>#DIV/0!</v>
      </c>
    </row>
    <row r="121" spans="1:26" ht="16.5" hidden="1" outlineLevel="1" thickTop="1">
      <c r="A121" s="77"/>
      <c r="B121" s="84"/>
      <c r="C121" s="130"/>
      <c r="D121" s="85" t="s">
        <v>66</v>
      </c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7"/>
      <c r="U121" s="88"/>
      <c r="W121" s="89"/>
      <c r="X121" s="90" t="s">
        <v>67</v>
      </c>
      <c r="Y121" s="91">
        <f>SUM(Y117:Y120)</f>
        <v>0</v>
      </c>
      <c r="Z121" s="90" t="str">
        <f>IF(Y121=0,"OK","Virhe")</f>
        <v>OK</v>
      </c>
    </row>
    <row r="122" spans="1:25" ht="16.5" hidden="1" outlineLevel="1" thickBot="1">
      <c r="A122" s="77"/>
      <c r="B122" s="92"/>
      <c r="C122" s="210"/>
      <c r="D122" s="93" t="s">
        <v>68</v>
      </c>
      <c r="E122" s="94"/>
      <c r="F122" s="94"/>
      <c r="G122" s="95"/>
      <c r="H122" s="330" t="s">
        <v>69</v>
      </c>
      <c r="I122" s="331"/>
      <c r="J122" s="332" t="s">
        <v>70</v>
      </c>
      <c r="K122" s="331"/>
      <c r="L122" s="332" t="s">
        <v>71</v>
      </c>
      <c r="M122" s="331"/>
      <c r="N122" s="332" t="s">
        <v>72</v>
      </c>
      <c r="O122" s="331"/>
      <c r="P122" s="332" t="s">
        <v>73</v>
      </c>
      <c r="Q122" s="331"/>
      <c r="R122" s="333" t="s">
        <v>74</v>
      </c>
      <c r="S122" s="334"/>
      <c r="U122" s="96"/>
      <c r="W122" s="97" t="s">
        <v>64</v>
      </c>
      <c r="X122" s="98"/>
      <c r="Y122" s="80" t="s">
        <v>65</v>
      </c>
    </row>
    <row r="123" spans="1:44" ht="15.75" hidden="1" outlineLevel="1">
      <c r="A123" s="77"/>
      <c r="B123" s="211" t="s">
        <v>75</v>
      </c>
      <c r="C123" s="179"/>
      <c r="D123" s="99" t="str">
        <f>IF(D117&gt;"",D117,"")</f>
        <v>Pitkänen Akseli</v>
      </c>
      <c r="E123" s="100" t="str">
        <f>IF(D119&gt;"",D119,"")</f>
        <v>Vanto Otto</v>
      </c>
      <c r="F123" s="86"/>
      <c r="G123" s="101"/>
      <c r="H123" s="323"/>
      <c r="I123" s="324"/>
      <c r="J123" s="321"/>
      <c r="K123" s="322"/>
      <c r="L123" s="321"/>
      <c r="M123" s="322"/>
      <c r="N123" s="321"/>
      <c r="O123" s="322"/>
      <c r="P123" s="325"/>
      <c r="Q123" s="322"/>
      <c r="R123" s="102">
        <f aca="true" t="shared" si="151" ref="R123:R128">IF(COUNT(H123:P123)=0,"",COUNTIF(H123:P123,"&gt;=0"))</f>
      </c>
      <c r="S123" s="103">
        <f aca="true" t="shared" si="152" ref="S123:S128">IF(COUNT(H123:P123)=0,"",(IF(LEFT(H123,1)="-",1,0)+IF(LEFT(J123,1)="-",1,0)+IF(LEFT(L123,1)="-",1,0)+IF(LEFT(N123,1)="-",1,0)+IF(LEFT(P123,1)="-",1,0)))</f>
      </c>
      <c r="T123" s="104"/>
      <c r="U123" s="105"/>
      <c r="W123" s="106">
        <f aca="true" t="shared" si="153" ref="W123:W128">+AA123+AC123+AE123+AG123+AI123</f>
        <v>0</v>
      </c>
      <c r="X123" s="107">
        <f aca="true" t="shared" si="154" ref="X123:X128">+AB123+AD123+AF123+AH123+AJ123</f>
        <v>0</v>
      </c>
      <c r="Y123" s="108">
        <f aca="true" t="shared" si="155" ref="Y123:Y128">+W123-X123</f>
        <v>0</v>
      </c>
      <c r="AA123" s="109">
        <f aca="true" t="shared" si="156" ref="AA123:AA128">IF(H123="",0,IF(LEFT(H123,1)="-",ABS(H123),(IF(H123&gt;9,H123+2,11))))</f>
        <v>0</v>
      </c>
      <c r="AB123" s="110">
        <f aca="true" t="shared" si="157" ref="AB123:AB128">IF(H123="",0,IF(LEFT(H123,1)="-",(IF(ABS(H123)&gt;9,(ABS(H123)+2),11)),H123))</f>
        <v>0</v>
      </c>
      <c r="AC123" s="109">
        <f aca="true" t="shared" si="158" ref="AC123:AC128">IF(J123="",0,IF(LEFT(J123,1)="-",ABS(J123),(IF(J123&gt;9,J123+2,11))))</f>
        <v>0</v>
      </c>
      <c r="AD123" s="110">
        <f aca="true" t="shared" si="159" ref="AD123:AD128">IF(J123="",0,IF(LEFT(J123,1)="-",(IF(ABS(J123)&gt;9,(ABS(J123)+2),11)),J123))</f>
        <v>0</v>
      </c>
      <c r="AE123" s="109">
        <f aca="true" t="shared" si="160" ref="AE123:AE128">IF(L123="",0,IF(LEFT(L123,1)="-",ABS(L123),(IF(L123&gt;9,L123+2,11))))</f>
        <v>0</v>
      </c>
      <c r="AF123" s="110">
        <f aca="true" t="shared" si="161" ref="AF123:AF128">IF(L123="",0,IF(LEFT(L123,1)="-",(IF(ABS(L123)&gt;9,(ABS(L123)+2),11)),L123))</f>
        <v>0</v>
      </c>
      <c r="AG123" s="109">
        <f aca="true" t="shared" si="162" ref="AG123:AG128">IF(N123="",0,IF(LEFT(N123,1)="-",ABS(N123),(IF(N123&gt;9,N123+2,11))))</f>
        <v>0</v>
      </c>
      <c r="AH123" s="110">
        <f aca="true" t="shared" si="163" ref="AH123:AH128">IF(N123="",0,IF(LEFT(N123,1)="-",(IF(ABS(N123)&gt;9,(ABS(N123)+2),11)),N123))</f>
        <v>0</v>
      </c>
      <c r="AI123" s="109">
        <f aca="true" t="shared" si="164" ref="AI123:AI128">IF(P123="",0,IF(LEFT(P123,1)="-",ABS(P123),(IF(P123&gt;9,P123+2,11))))</f>
        <v>0</v>
      </c>
      <c r="AJ123" s="110">
        <f aca="true" t="shared" si="165" ref="AJ123:AJ128">IF(P123="",0,IF(LEFT(P123,1)="-",(IF(ABS(P123)&gt;9,(ABS(P123)+2),11)),P123))</f>
        <v>0</v>
      </c>
      <c r="AL123" s="289">
        <f>IF(OR(ISBLANK(AL117),ISBLANK(AL119)),0,1)</f>
        <v>0</v>
      </c>
      <c r="AM123" s="291">
        <f aca="true" t="shared" si="166" ref="AM123:AM128">IF(AO123=3,1,0)</f>
        <v>0</v>
      </c>
      <c r="AN123" s="206">
        <f aca="true" t="shared" si="167" ref="AN123:AN128">IF(AP123=3,1,0)</f>
        <v>0</v>
      </c>
      <c r="AO123" s="291">
        <f aca="true" t="shared" si="168" ref="AO123:AO128">IF($AL123=1,$AL123*R123,0)</f>
        <v>0</v>
      </c>
      <c r="AP123" s="206">
        <f aca="true" t="shared" si="169" ref="AP123:AP128">IF($AL123=1,$AL123*S123,0)</f>
        <v>0</v>
      </c>
      <c r="AQ123" s="291">
        <f aca="true" t="shared" si="170" ref="AQ123:AQ128">$AL123*W123</f>
        <v>0</v>
      </c>
      <c r="AR123" s="206">
        <f aca="true" t="shared" si="171" ref="AR123:AR128">$AL123*X123</f>
        <v>0</v>
      </c>
    </row>
    <row r="124" spans="1:44" ht="15.75" hidden="1" outlineLevel="1">
      <c r="A124" s="77"/>
      <c r="B124" s="212" t="s">
        <v>76</v>
      </c>
      <c r="C124" s="179"/>
      <c r="D124" s="99" t="str">
        <f>IF(D118&gt;"",D118,"")</f>
        <v>Portfors Kai</v>
      </c>
      <c r="E124" s="111" t="str">
        <f>IF(D120&gt;"",D120,"")</f>
        <v>Valkama Eero</v>
      </c>
      <c r="F124" s="112"/>
      <c r="G124" s="101"/>
      <c r="H124" s="314"/>
      <c r="I124" s="315"/>
      <c r="J124" s="314"/>
      <c r="K124" s="315"/>
      <c r="L124" s="314"/>
      <c r="M124" s="315"/>
      <c r="N124" s="314"/>
      <c r="O124" s="315"/>
      <c r="P124" s="314"/>
      <c r="Q124" s="315"/>
      <c r="R124" s="102">
        <f t="shared" si="151"/>
      </c>
      <c r="S124" s="103">
        <f t="shared" si="152"/>
      </c>
      <c r="T124" s="113"/>
      <c r="U124" s="114"/>
      <c r="W124" s="106">
        <f t="shared" si="153"/>
        <v>0</v>
      </c>
      <c r="X124" s="107">
        <f t="shared" si="154"/>
        <v>0</v>
      </c>
      <c r="Y124" s="108">
        <f t="shared" si="155"/>
        <v>0</v>
      </c>
      <c r="AA124" s="115">
        <f t="shared" si="156"/>
        <v>0</v>
      </c>
      <c r="AB124" s="116">
        <f t="shared" si="157"/>
        <v>0</v>
      </c>
      <c r="AC124" s="115">
        <f t="shared" si="158"/>
        <v>0</v>
      </c>
      <c r="AD124" s="116">
        <f t="shared" si="159"/>
        <v>0</v>
      </c>
      <c r="AE124" s="115">
        <f t="shared" si="160"/>
        <v>0</v>
      </c>
      <c r="AF124" s="116">
        <f t="shared" si="161"/>
        <v>0</v>
      </c>
      <c r="AG124" s="115">
        <f t="shared" si="162"/>
        <v>0</v>
      </c>
      <c r="AH124" s="116">
        <f t="shared" si="163"/>
        <v>0</v>
      </c>
      <c r="AI124" s="115">
        <f t="shared" si="164"/>
        <v>0</v>
      </c>
      <c r="AJ124" s="116">
        <f t="shared" si="165"/>
        <v>0</v>
      </c>
      <c r="AL124" s="207">
        <f>IF(OR(ISBLANK(AL118),ISBLANK(AL120)),0,1)</f>
        <v>0</v>
      </c>
      <c r="AM124" s="292">
        <f t="shared" si="166"/>
        <v>0</v>
      </c>
      <c r="AN124" s="208">
        <f t="shared" si="167"/>
        <v>0</v>
      </c>
      <c r="AO124" s="292">
        <f t="shared" si="168"/>
        <v>0</v>
      </c>
      <c r="AP124" s="208">
        <f t="shared" si="169"/>
        <v>0</v>
      </c>
      <c r="AQ124" s="292">
        <f t="shared" si="170"/>
        <v>0</v>
      </c>
      <c r="AR124" s="208">
        <f t="shared" si="171"/>
        <v>0</v>
      </c>
    </row>
    <row r="125" spans="1:44" ht="16.5" hidden="1" outlineLevel="1" thickBot="1">
      <c r="A125" s="77"/>
      <c r="B125" s="212" t="s">
        <v>77</v>
      </c>
      <c r="C125" s="179"/>
      <c r="D125" s="117" t="str">
        <f>IF(D117&gt;"",D117,"")</f>
        <v>Pitkänen Akseli</v>
      </c>
      <c r="E125" s="118" t="str">
        <f>IF(D120&gt;"",D120,"")</f>
        <v>Valkama Eero</v>
      </c>
      <c r="F125" s="94"/>
      <c r="G125" s="95"/>
      <c r="H125" s="319"/>
      <c r="I125" s="320"/>
      <c r="J125" s="319"/>
      <c r="K125" s="320"/>
      <c r="L125" s="319"/>
      <c r="M125" s="320"/>
      <c r="N125" s="319"/>
      <c r="O125" s="320"/>
      <c r="P125" s="319"/>
      <c r="Q125" s="320"/>
      <c r="R125" s="102">
        <f t="shared" si="151"/>
      </c>
      <c r="S125" s="103">
        <f t="shared" si="152"/>
      </c>
      <c r="T125" s="113"/>
      <c r="U125" s="114"/>
      <c r="W125" s="106">
        <f t="shared" si="153"/>
        <v>0</v>
      </c>
      <c r="X125" s="107">
        <f t="shared" si="154"/>
        <v>0</v>
      </c>
      <c r="Y125" s="108">
        <f t="shared" si="155"/>
        <v>0</v>
      </c>
      <c r="AA125" s="115">
        <f t="shared" si="156"/>
        <v>0</v>
      </c>
      <c r="AB125" s="116">
        <f t="shared" si="157"/>
        <v>0</v>
      </c>
      <c r="AC125" s="115">
        <f t="shared" si="158"/>
        <v>0</v>
      </c>
      <c r="AD125" s="116">
        <f t="shared" si="159"/>
        <v>0</v>
      </c>
      <c r="AE125" s="115">
        <f t="shared" si="160"/>
        <v>0</v>
      </c>
      <c r="AF125" s="116">
        <f t="shared" si="161"/>
        <v>0</v>
      </c>
      <c r="AG125" s="115">
        <f t="shared" si="162"/>
        <v>0</v>
      </c>
      <c r="AH125" s="116">
        <f t="shared" si="163"/>
        <v>0</v>
      </c>
      <c r="AI125" s="115">
        <f t="shared" si="164"/>
        <v>0</v>
      </c>
      <c r="AJ125" s="116">
        <f t="shared" si="165"/>
        <v>0</v>
      </c>
      <c r="AL125" s="207">
        <f>IF(OR(ISBLANK(AL117),ISBLANK(AL120)),0,1)</f>
        <v>0</v>
      </c>
      <c r="AM125" s="292">
        <f t="shared" si="166"/>
        <v>0</v>
      </c>
      <c r="AN125" s="208">
        <f t="shared" si="167"/>
        <v>0</v>
      </c>
      <c r="AO125" s="292">
        <f t="shared" si="168"/>
        <v>0</v>
      </c>
      <c r="AP125" s="208">
        <f t="shared" si="169"/>
        <v>0</v>
      </c>
      <c r="AQ125" s="292">
        <f t="shared" si="170"/>
        <v>0</v>
      </c>
      <c r="AR125" s="208">
        <f t="shared" si="171"/>
        <v>0</v>
      </c>
    </row>
    <row r="126" spans="1:44" ht="15.75" hidden="1" outlineLevel="1">
      <c r="A126" s="77"/>
      <c r="B126" s="212" t="s">
        <v>78</v>
      </c>
      <c r="C126" s="179"/>
      <c r="D126" s="99" t="str">
        <f>IF(D118&gt;"",D118,"")</f>
        <v>Portfors Kai</v>
      </c>
      <c r="E126" s="111" t="str">
        <f>IF(D119&gt;"",D119,"")</f>
        <v>Vanto Otto</v>
      </c>
      <c r="F126" s="86"/>
      <c r="G126" s="101"/>
      <c r="H126" s="321"/>
      <c r="I126" s="322"/>
      <c r="J126" s="321"/>
      <c r="K126" s="322"/>
      <c r="L126" s="321"/>
      <c r="M126" s="322"/>
      <c r="N126" s="321"/>
      <c r="O126" s="322"/>
      <c r="P126" s="321"/>
      <c r="Q126" s="322"/>
      <c r="R126" s="102">
        <f t="shared" si="151"/>
      </c>
      <c r="S126" s="103">
        <f t="shared" si="152"/>
      </c>
      <c r="T126" s="113"/>
      <c r="U126" s="114"/>
      <c r="W126" s="106">
        <f t="shared" si="153"/>
        <v>0</v>
      </c>
      <c r="X126" s="107">
        <f t="shared" si="154"/>
        <v>0</v>
      </c>
      <c r="Y126" s="108">
        <f t="shared" si="155"/>
        <v>0</v>
      </c>
      <c r="AA126" s="115">
        <f t="shared" si="156"/>
        <v>0</v>
      </c>
      <c r="AB126" s="116">
        <f t="shared" si="157"/>
        <v>0</v>
      </c>
      <c r="AC126" s="115">
        <f t="shared" si="158"/>
        <v>0</v>
      </c>
      <c r="AD126" s="116">
        <f t="shared" si="159"/>
        <v>0</v>
      </c>
      <c r="AE126" s="115">
        <f t="shared" si="160"/>
        <v>0</v>
      </c>
      <c r="AF126" s="116">
        <f t="shared" si="161"/>
        <v>0</v>
      </c>
      <c r="AG126" s="115">
        <f t="shared" si="162"/>
        <v>0</v>
      </c>
      <c r="AH126" s="116">
        <f t="shared" si="163"/>
        <v>0</v>
      </c>
      <c r="AI126" s="115">
        <f t="shared" si="164"/>
        <v>0</v>
      </c>
      <c r="AJ126" s="116">
        <f t="shared" si="165"/>
        <v>0</v>
      </c>
      <c r="AL126" s="207">
        <f>IF(OR(ISBLANK(AL118),ISBLANK(AL119)),0,1)</f>
        <v>0</v>
      </c>
      <c r="AM126" s="292">
        <f t="shared" si="166"/>
        <v>0</v>
      </c>
      <c r="AN126" s="208">
        <f t="shared" si="167"/>
        <v>0</v>
      </c>
      <c r="AO126" s="292">
        <f t="shared" si="168"/>
        <v>0</v>
      </c>
      <c r="AP126" s="208">
        <f t="shared" si="169"/>
        <v>0</v>
      </c>
      <c r="AQ126" s="292">
        <f t="shared" si="170"/>
        <v>0</v>
      </c>
      <c r="AR126" s="208">
        <f t="shared" si="171"/>
        <v>0</v>
      </c>
    </row>
    <row r="127" spans="1:44" ht="15.75" hidden="1" outlineLevel="1">
      <c r="A127" s="77"/>
      <c r="B127" s="212" t="s">
        <v>79</v>
      </c>
      <c r="C127" s="179"/>
      <c r="D127" s="99" t="str">
        <f>IF(D117&gt;"",D117,"")</f>
        <v>Pitkänen Akseli</v>
      </c>
      <c r="E127" s="111" t="str">
        <f>IF(D118&gt;"",D118,"")</f>
        <v>Portfors Kai</v>
      </c>
      <c r="F127" s="112"/>
      <c r="G127" s="101"/>
      <c r="H127" s="314"/>
      <c r="I127" s="315"/>
      <c r="J127" s="314"/>
      <c r="K127" s="315"/>
      <c r="L127" s="316"/>
      <c r="M127" s="315"/>
      <c r="N127" s="314"/>
      <c r="O127" s="315"/>
      <c r="P127" s="314"/>
      <c r="Q127" s="315"/>
      <c r="R127" s="102">
        <f t="shared" si="151"/>
      </c>
      <c r="S127" s="103">
        <f t="shared" si="152"/>
      </c>
      <c r="T127" s="113"/>
      <c r="U127" s="114"/>
      <c r="W127" s="106">
        <f t="shared" si="153"/>
        <v>0</v>
      </c>
      <c r="X127" s="107">
        <f t="shared" si="154"/>
        <v>0</v>
      </c>
      <c r="Y127" s="108">
        <f t="shared" si="155"/>
        <v>0</v>
      </c>
      <c r="AA127" s="115">
        <f t="shared" si="156"/>
        <v>0</v>
      </c>
      <c r="AB127" s="116">
        <f t="shared" si="157"/>
        <v>0</v>
      </c>
      <c r="AC127" s="115">
        <f t="shared" si="158"/>
        <v>0</v>
      </c>
      <c r="AD127" s="116">
        <f t="shared" si="159"/>
        <v>0</v>
      </c>
      <c r="AE127" s="115">
        <f t="shared" si="160"/>
        <v>0</v>
      </c>
      <c r="AF127" s="116">
        <f t="shared" si="161"/>
        <v>0</v>
      </c>
      <c r="AG127" s="115">
        <f t="shared" si="162"/>
        <v>0</v>
      </c>
      <c r="AH127" s="116">
        <f t="shared" si="163"/>
        <v>0</v>
      </c>
      <c r="AI127" s="115">
        <f t="shared" si="164"/>
        <v>0</v>
      </c>
      <c r="AJ127" s="116">
        <f t="shared" si="165"/>
        <v>0</v>
      </c>
      <c r="AL127" s="207">
        <f>IF(OR(ISBLANK(AL117),ISBLANK(AL118)),0,1)</f>
        <v>0</v>
      </c>
      <c r="AM127" s="292">
        <f t="shared" si="166"/>
        <v>0</v>
      </c>
      <c r="AN127" s="208">
        <f t="shared" si="167"/>
        <v>0</v>
      </c>
      <c r="AO127" s="292">
        <f t="shared" si="168"/>
        <v>0</v>
      </c>
      <c r="AP127" s="208">
        <f t="shared" si="169"/>
        <v>0</v>
      </c>
      <c r="AQ127" s="292">
        <f t="shared" si="170"/>
        <v>0</v>
      </c>
      <c r="AR127" s="208">
        <f t="shared" si="171"/>
        <v>0</v>
      </c>
    </row>
    <row r="128" spans="1:44" ht="16.5" hidden="1" outlineLevel="1" thickBot="1">
      <c r="A128" s="77"/>
      <c r="B128" s="213" t="s">
        <v>80</v>
      </c>
      <c r="C128" s="180"/>
      <c r="D128" s="119" t="str">
        <f>IF(D119&gt;"",D119,"")</f>
        <v>Vanto Otto</v>
      </c>
      <c r="E128" s="120" t="str">
        <f>IF(D120&gt;"",D120,"")</f>
        <v>Valkama Eero</v>
      </c>
      <c r="F128" s="121"/>
      <c r="G128" s="122"/>
      <c r="H128" s="317"/>
      <c r="I128" s="318"/>
      <c r="J128" s="317"/>
      <c r="K128" s="318"/>
      <c r="L128" s="317"/>
      <c r="M128" s="318"/>
      <c r="N128" s="317"/>
      <c r="O128" s="318"/>
      <c r="P128" s="317"/>
      <c r="Q128" s="318"/>
      <c r="R128" s="123">
        <f t="shared" si="151"/>
      </c>
      <c r="S128" s="124">
        <f t="shared" si="152"/>
      </c>
      <c r="T128" s="125"/>
      <c r="U128" s="126"/>
      <c r="W128" s="106">
        <f t="shared" si="153"/>
        <v>0</v>
      </c>
      <c r="X128" s="107">
        <f t="shared" si="154"/>
        <v>0</v>
      </c>
      <c r="Y128" s="108">
        <f t="shared" si="155"/>
        <v>0</v>
      </c>
      <c r="AA128" s="127">
        <f t="shared" si="156"/>
        <v>0</v>
      </c>
      <c r="AB128" s="128">
        <f t="shared" si="157"/>
        <v>0</v>
      </c>
      <c r="AC128" s="127">
        <f t="shared" si="158"/>
        <v>0</v>
      </c>
      <c r="AD128" s="128">
        <f t="shared" si="159"/>
        <v>0</v>
      </c>
      <c r="AE128" s="127">
        <f t="shared" si="160"/>
        <v>0</v>
      </c>
      <c r="AF128" s="128">
        <f t="shared" si="161"/>
        <v>0</v>
      </c>
      <c r="AG128" s="127">
        <f t="shared" si="162"/>
        <v>0</v>
      </c>
      <c r="AH128" s="128">
        <f t="shared" si="163"/>
        <v>0</v>
      </c>
      <c r="AI128" s="127">
        <f t="shared" si="164"/>
        <v>0</v>
      </c>
      <c r="AJ128" s="128">
        <f t="shared" si="165"/>
        <v>0</v>
      </c>
      <c r="AL128" s="290">
        <f>IF(OR(ISBLANK(AL119),ISBLANK(AL120)),0,1)</f>
        <v>0</v>
      </c>
      <c r="AM128" s="293">
        <f t="shared" si="166"/>
        <v>0</v>
      </c>
      <c r="AN128" s="209">
        <f t="shared" si="167"/>
        <v>0</v>
      </c>
      <c r="AO128" s="293">
        <f t="shared" si="168"/>
        <v>0</v>
      </c>
      <c r="AP128" s="209">
        <f t="shared" si="169"/>
        <v>0</v>
      </c>
      <c r="AQ128" s="293">
        <f t="shared" si="170"/>
        <v>0</v>
      </c>
      <c r="AR128" s="209">
        <f t="shared" si="171"/>
        <v>0</v>
      </c>
    </row>
    <row r="129" ht="16.5" collapsed="1" thickBot="1" thickTop="1"/>
    <row r="130" spans="2:21" ht="16.5" thickTop="1">
      <c r="B130" s="1"/>
      <c r="C130" s="177"/>
      <c r="D130" s="2" t="s">
        <v>126</v>
      </c>
      <c r="E130" s="3"/>
      <c r="F130" s="3"/>
      <c r="G130" s="3"/>
      <c r="H130" s="4"/>
      <c r="I130" s="3"/>
      <c r="J130" s="5" t="s">
        <v>0</v>
      </c>
      <c r="K130" s="6"/>
      <c r="L130" s="339" t="s">
        <v>31</v>
      </c>
      <c r="M130" s="340"/>
      <c r="N130" s="340"/>
      <c r="O130" s="341"/>
      <c r="P130" s="342" t="s">
        <v>2</v>
      </c>
      <c r="Q130" s="343"/>
      <c r="R130" s="343"/>
      <c r="S130" s="344">
        <v>9</v>
      </c>
      <c r="T130" s="345"/>
      <c r="U130" s="346"/>
    </row>
    <row r="131" spans="2:46" ht="16.5" thickBot="1">
      <c r="B131" s="7"/>
      <c r="C131" s="178"/>
      <c r="D131" s="8" t="s">
        <v>3</v>
      </c>
      <c r="E131" s="9" t="s">
        <v>4</v>
      </c>
      <c r="F131" s="347">
        <v>6</v>
      </c>
      <c r="G131" s="348"/>
      <c r="H131" s="349"/>
      <c r="I131" s="350" t="s">
        <v>5</v>
      </c>
      <c r="J131" s="351"/>
      <c r="K131" s="351"/>
      <c r="L131" s="352">
        <v>41342</v>
      </c>
      <c r="M131" s="352"/>
      <c r="N131" s="352"/>
      <c r="O131" s="353"/>
      <c r="P131" s="10" t="s">
        <v>6</v>
      </c>
      <c r="Q131" s="192"/>
      <c r="R131" s="192"/>
      <c r="S131" s="354">
        <v>0.5833333333333334</v>
      </c>
      <c r="T131" s="355"/>
      <c r="U131" s="356"/>
      <c r="AM131" s="357" t="s">
        <v>373</v>
      </c>
      <c r="AN131" s="358"/>
      <c r="AO131" s="247"/>
      <c r="AP131" s="247"/>
      <c r="AQ131" s="247"/>
      <c r="AR131" s="247"/>
      <c r="AS131" s="268" t="s">
        <v>374</v>
      </c>
      <c r="AT131" s="268" t="s">
        <v>375</v>
      </c>
    </row>
    <row r="132" spans="2:46" ht="16.5" thickTop="1">
      <c r="B132" s="12"/>
      <c r="C132" s="182" t="s">
        <v>151</v>
      </c>
      <c r="D132" s="13" t="s">
        <v>7</v>
      </c>
      <c r="E132" s="14" t="s">
        <v>8</v>
      </c>
      <c r="F132" s="335" t="s">
        <v>9</v>
      </c>
      <c r="G132" s="336"/>
      <c r="H132" s="335" t="s">
        <v>10</v>
      </c>
      <c r="I132" s="336"/>
      <c r="J132" s="335" t="s">
        <v>11</v>
      </c>
      <c r="K132" s="336"/>
      <c r="L132" s="335" t="s">
        <v>12</v>
      </c>
      <c r="M132" s="336"/>
      <c r="N132" s="335"/>
      <c r="O132" s="336"/>
      <c r="P132" s="15" t="s">
        <v>13</v>
      </c>
      <c r="Q132" s="16" t="s">
        <v>14</v>
      </c>
      <c r="R132" s="17" t="s">
        <v>15</v>
      </c>
      <c r="S132" s="18"/>
      <c r="T132" s="337" t="s">
        <v>16</v>
      </c>
      <c r="U132" s="338"/>
      <c r="W132" s="78" t="s">
        <v>64</v>
      </c>
      <c r="X132" s="79"/>
      <c r="Y132" s="80" t="s">
        <v>65</v>
      </c>
      <c r="AL132" s="269" t="s">
        <v>376</v>
      </c>
      <c r="AM132" s="270" t="s">
        <v>377</v>
      </c>
      <c r="AN132" s="270" t="s">
        <v>378</v>
      </c>
      <c r="AO132" s="271" t="s">
        <v>379</v>
      </c>
      <c r="AP132" s="273" t="s">
        <v>380</v>
      </c>
      <c r="AQ132" s="272" t="s">
        <v>381</v>
      </c>
      <c r="AR132" s="273" t="s">
        <v>382</v>
      </c>
      <c r="AS132" s="269" t="s">
        <v>383</v>
      </c>
      <c r="AT132" s="274" t="s">
        <v>384</v>
      </c>
    </row>
    <row r="133" spans="2:46" ht="15">
      <c r="B133" s="19" t="s">
        <v>9</v>
      </c>
      <c r="C133" s="183">
        <v>1464</v>
      </c>
      <c r="D133" s="20" t="s">
        <v>255</v>
      </c>
      <c r="E133" s="21" t="s">
        <v>24</v>
      </c>
      <c r="F133" s="22"/>
      <c r="G133" s="23"/>
      <c r="H133" s="24">
        <f>+R143</f>
      </c>
      <c r="I133" s="25">
        <f>+S143</f>
      </c>
      <c r="J133" s="24">
        <f>R139</f>
      </c>
      <c r="K133" s="25">
        <f>S139</f>
      </c>
      <c r="L133" s="24">
        <f>R141</f>
      </c>
      <c r="M133" s="25">
        <f>S141</f>
      </c>
      <c r="N133" s="24"/>
      <c r="O133" s="25"/>
      <c r="P133" s="26">
        <f>IF(SUM(F133:O133)=0,"",COUNTIF(G133:G136,"3"))</f>
      </c>
      <c r="Q133" s="27">
        <f>IF(SUM(G133:P133)=0,"",COUNTIF(F133:F136,"3"))</f>
      </c>
      <c r="R133" s="28">
        <f>IF(SUM(F133:O133)=0,"",SUM(G133:G136))</f>
      </c>
      <c r="S133" s="29">
        <f>IF(SUM(F133:O133)=0,"",SUM(F133:F136))</f>
      </c>
      <c r="T133" s="402"/>
      <c r="U133" s="403"/>
      <c r="W133" s="81">
        <f>+W139+W141+W143</f>
        <v>0</v>
      </c>
      <c r="X133" s="82">
        <f>+X139+X141+X143</f>
        <v>0</v>
      </c>
      <c r="Y133" s="83">
        <f>+W133-X133</f>
        <v>0</v>
      </c>
      <c r="AL133" s="286"/>
      <c r="AM133" s="47">
        <f aca="true" t="shared" si="172" ref="AM133:AR133">AM139+AM141+AM143</f>
        <v>0</v>
      </c>
      <c r="AN133" s="47">
        <f t="shared" si="172"/>
        <v>0</v>
      </c>
      <c r="AO133" s="275">
        <f t="shared" si="172"/>
        <v>0</v>
      </c>
      <c r="AP133" s="277">
        <f t="shared" si="172"/>
        <v>0</v>
      </c>
      <c r="AQ133" s="276">
        <f t="shared" si="172"/>
        <v>0</v>
      </c>
      <c r="AR133" s="277">
        <f t="shared" si="172"/>
        <v>0</v>
      </c>
      <c r="AS133" s="278" t="e">
        <f>AO133/AP133</f>
        <v>#DIV/0!</v>
      </c>
      <c r="AT133" s="279" t="e">
        <f>AQ133/AR133</f>
        <v>#DIV/0!</v>
      </c>
    </row>
    <row r="134" spans="2:46" ht="15">
      <c r="B134" s="30" t="s">
        <v>10</v>
      </c>
      <c r="C134" s="183">
        <v>1369</v>
      </c>
      <c r="D134" s="20" t="s">
        <v>231</v>
      </c>
      <c r="E134" s="31" t="s">
        <v>28</v>
      </c>
      <c r="F134" s="32">
        <f>+S143</f>
      </c>
      <c r="G134" s="33">
        <f>+R143</f>
      </c>
      <c r="H134" s="34"/>
      <c r="I134" s="35"/>
      <c r="J134" s="32">
        <f>R142</f>
      </c>
      <c r="K134" s="33">
        <f>S142</f>
      </c>
      <c r="L134" s="32">
        <f>R140</f>
      </c>
      <c r="M134" s="33">
        <f>S140</f>
      </c>
      <c r="N134" s="32"/>
      <c r="O134" s="33"/>
      <c r="P134" s="26">
        <f>IF(SUM(F134:O134)=0,"",COUNTIF(I133:I136,"3"))</f>
      </c>
      <c r="Q134" s="27">
        <f>IF(SUM(G134:P134)=0,"",COUNTIF(H133:H136,"3"))</f>
      </c>
      <c r="R134" s="28">
        <f>IF(SUM(F134:O134)=0,"",SUM(I133:I136))</f>
      </c>
      <c r="S134" s="29">
        <f>IF(SUM(F134:O134)=0,"",SUM(H133:H136))</f>
      </c>
      <c r="T134" s="402"/>
      <c r="U134" s="403"/>
      <c r="W134" s="81">
        <f>+W140+W142+X143</f>
        <v>0</v>
      </c>
      <c r="X134" s="82">
        <f>+X140+X142+W143</f>
        <v>0</v>
      </c>
      <c r="Y134" s="83">
        <f>+W134-X134</f>
        <v>0</v>
      </c>
      <c r="AL134" s="287"/>
      <c r="AM134" s="47">
        <f>AM140+AM142+AN143</f>
        <v>0</v>
      </c>
      <c r="AN134" s="47">
        <f>AN140+AN142+AM143</f>
        <v>0</v>
      </c>
      <c r="AO134" s="275">
        <f>AO140+AO142+AP143</f>
        <v>0</v>
      </c>
      <c r="AP134" s="277">
        <f>AP140+AP142+AO143</f>
        <v>0</v>
      </c>
      <c r="AQ134" s="276">
        <f>AQ140+AQ142+AR143</f>
        <v>0</v>
      </c>
      <c r="AR134" s="277">
        <f>AR140+AR142+AQ143</f>
        <v>0</v>
      </c>
      <c r="AS134" s="278" t="e">
        <f>AO134/AP134</f>
        <v>#DIV/0!</v>
      </c>
      <c r="AT134" s="279" t="e">
        <f>AQ134/AR134</f>
        <v>#DIV/0!</v>
      </c>
    </row>
    <row r="135" spans="2:46" ht="15">
      <c r="B135" s="30" t="s">
        <v>11</v>
      </c>
      <c r="C135" s="183">
        <v>1159</v>
      </c>
      <c r="D135" s="20" t="s">
        <v>302</v>
      </c>
      <c r="E135" s="31" t="s">
        <v>32</v>
      </c>
      <c r="F135" s="32">
        <f>+S139</f>
      </c>
      <c r="G135" s="33">
        <f>+R139</f>
      </c>
      <c r="H135" s="32">
        <f>S142</f>
      </c>
      <c r="I135" s="33">
        <f>R142</f>
      </c>
      <c r="J135" s="34"/>
      <c r="K135" s="35"/>
      <c r="L135" s="32">
        <f>R144</f>
      </c>
      <c r="M135" s="33">
        <f>S144</f>
      </c>
      <c r="N135" s="32"/>
      <c r="O135" s="33"/>
      <c r="P135" s="26">
        <f>IF(SUM(F135:O135)=0,"",COUNTIF(K133:K136,"3"))</f>
      </c>
      <c r="Q135" s="27">
        <f>IF(SUM(G135:P135)=0,"",COUNTIF(J133:J136,"3"))</f>
      </c>
      <c r="R135" s="28">
        <f>IF(SUM(F135:O135)=0,"",SUM(K133:K136))</f>
      </c>
      <c r="S135" s="29">
        <f>IF(SUM(F135:O135)=0,"",SUM(J133:J136))</f>
      </c>
      <c r="T135" s="402"/>
      <c r="U135" s="403"/>
      <c r="W135" s="81">
        <f>+X139+X142+W144</f>
        <v>0</v>
      </c>
      <c r="X135" s="82">
        <f>+W139+W142+X144</f>
        <v>0</v>
      </c>
      <c r="Y135" s="83">
        <f>+W135-X135</f>
        <v>0</v>
      </c>
      <c r="AL135" s="287"/>
      <c r="AM135" s="47">
        <f>AN139+AN142+AM144</f>
        <v>0</v>
      </c>
      <c r="AN135" s="47">
        <f>AM139+AM142+AN144</f>
        <v>0</v>
      </c>
      <c r="AO135" s="275">
        <f>AP139+AP142+AO144</f>
        <v>0</v>
      </c>
      <c r="AP135" s="277">
        <f>AO139+AO142+AP144</f>
        <v>0</v>
      </c>
      <c r="AQ135" s="276">
        <f>AR139+AR142+AQ144</f>
        <v>0</v>
      </c>
      <c r="AR135" s="277">
        <f>AQ139+AQ142+AR144</f>
        <v>0</v>
      </c>
      <c r="AS135" s="278" t="e">
        <f>AO135/AP135</f>
        <v>#DIV/0!</v>
      </c>
      <c r="AT135" s="279" t="e">
        <f>AQ135/AR135</f>
        <v>#DIV/0!</v>
      </c>
    </row>
    <row r="136" spans="2:46" ht="15.75" thickBot="1">
      <c r="B136" s="36" t="s">
        <v>12</v>
      </c>
      <c r="C136" s="184"/>
      <c r="D136" s="37" t="s">
        <v>303</v>
      </c>
      <c r="E136" s="38" t="s">
        <v>153</v>
      </c>
      <c r="F136" s="39">
        <f>S141</f>
      </c>
      <c r="G136" s="40">
        <f>R141</f>
      </c>
      <c r="H136" s="39">
        <f>S140</f>
      </c>
      <c r="I136" s="40">
        <f>R140</f>
      </c>
      <c r="J136" s="39">
        <f>S144</f>
      </c>
      <c r="K136" s="40">
        <f>R144</f>
      </c>
      <c r="L136" s="41"/>
      <c r="M136" s="42"/>
      <c r="N136" s="39"/>
      <c r="O136" s="40"/>
      <c r="P136" s="43">
        <f>IF(SUM(F136:O136)=0,"",COUNTIF(M133:M136,"3"))</f>
      </c>
      <c r="Q136" s="44">
        <f>IF(SUM(G136:P136)=0,"",COUNTIF(L133:L136,"3"))</f>
      </c>
      <c r="R136" s="45">
        <f>IF(SUM(F136:O137)=0,"",SUM(M133:M136))</f>
      </c>
      <c r="S136" s="46">
        <f>IF(SUM(F136:O136)=0,"",SUM(L133:L136))</f>
      </c>
      <c r="T136" s="404"/>
      <c r="U136" s="405"/>
      <c r="W136" s="81">
        <f>+X140+X141+X144</f>
        <v>0</v>
      </c>
      <c r="X136" s="82">
        <f>+W140+W141+W144</f>
        <v>0</v>
      </c>
      <c r="Y136" s="83">
        <f>+W136-X136</f>
        <v>0</v>
      </c>
      <c r="AL136" s="288"/>
      <c r="AM136" s="280">
        <f>AN140+AN141+AN144</f>
        <v>0</v>
      </c>
      <c r="AN136" s="280">
        <f>AM140+AM141+AM144</f>
        <v>0</v>
      </c>
      <c r="AO136" s="281">
        <f>AP140+AP141+AP144</f>
        <v>0</v>
      </c>
      <c r="AP136" s="283">
        <f>AO140+AO141+AO144</f>
        <v>0</v>
      </c>
      <c r="AQ136" s="282">
        <f>AR140+AR141+AR144</f>
        <v>0</v>
      </c>
      <c r="AR136" s="283">
        <f>AQ140+AQ141+AQ144</f>
        <v>0</v>
      </c>
      <c r="AS136" s="284" t="e">
        <f>AO136/AP136</f>
        <v>#DIV/0!</v>
      </c>
      <c r="AT136" s="285" t="e">
        <f>AQ136/AR136</f>
        <v>#DIV/0!</v>
      </c>
    </row>
    <row r="137" spans="1:26" ht="16.5" hidden="1" outlineLevel="1" thickTop="1">
      <c r="A137" s="77"/>
      <c r="B137" s="84"/>
      <c r="C137" s="130"/>
      <c r="D137" s="85" t="s">
        <v>66</v>
      </c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7"/>
      <c r="U137" s="88"/>
      <c r="W137" s="89"/>
      <c r="X137" s="90" t="s">
        <v>67</v>
      </c>
      <c r="Y137" s="91">
        <f>SUM(Y133:Y136)</f>
        <v>0</v>
      </c>
      <c r="Z137" s="90" t="str">
        <f>IF(Y137=0,"OK","Virhe")</f>
        <v>OK</v>
      </c>
    </row>
    <row r="138" spans="1:25" ht="16.5" hidden="1" outlineLevel="1" thickBot="1">
      <c r="A138" s="77"/>
      <c r="B138" s="92"/>
      <c r="C138" s="210"/>
      <c r="D138" s="93" t="s">
        <v>68</v>
      </c>
      <c r="E138" s="94"/>
      <c r="F138" s="94"/>
      <c r="G138" s="95"/>
      <c r="H138" s="330" t="s">
        <v>69</v>
      </c>
      <c r="I138" s="331"/>
      <c r="J138" s="332" t="s">
        <v>70</v>
      </c>
      <c r="K138" s="331"/>
      <c r="L138" s="332" t="s">
        <v>71</v>
      </c>
      <c r="M138" s="331"/>
      <c r="N138" s="332" t="s">
        <v>72</v>
      </c>
      <c r="O138" s="331"/>
      <c r="P138" s="332" t="s">
        <v>73</v>
      </c>
      <c r="Q138" s="331"/>
      <c r="R138" s="333" t="s">
        <v>74</v>
      </c>
      <c r="S138" s="334"/>
      <c r="U138" s="96"/>
      <c r="W138" s="97" t="s">
        <v>64</v>
      </c>
      <c r="X138" s="98"/>
      <c r="Y138" s="80" t="s">
        <v>65</v>
      </c>
    </row>
    <row r="139" spans="1:44" ht="15.75" hidden="1" outlineLevel="1">
      <c r="A139" s="77"/>
      <c r="B139" s="211" t="s">
        <v>75</v>
      </c>
      <c r="C139" s="179"/>
      <c r="D139" s="99" t="str">
        <f>IF(D133&gt;"",D133,"")</f>
        <v>Tiljander Aleksi</v>
      </c>
      <c r="E139" s="100" t="str">
        <f>IF(D135&gt;"",D135,"")</f>
        <v>Salminen Severi</v>
      </c>
      <c r="F139" s="86"/>
      <c r="G139" s="101"/>
      <c r="H139" s="323"/>
      <c r="I139" s="324"/>
      <c r="J139" s="321"/>
      <c r="K139" s="322"/>
      <c r="L139" s="321"/>
      <c r="M139" s="322"/>
      <c r="N139" s="321"/>
      <c r="O139" s="322"/>
      <c r="P139" s="325"/>
      <c r="Q139" s="322"/>
      <c r="R139" s="102">
        <f aca="true" t="shared" si="173" ref="R139:R144">IF(COUNT(H139:P139)=0,"",COUNTIF(H139:P139,"&gt;=0"))</f>
      </c>
      <c r="S139" s="103">
        <f aca="true" t="shared" si="174" ref="S139:S144">IF(COUNT(H139:P139)=0,"",(IF(LEFT(H139,1)="-",1,0)+IF(LEFT(J139,1)="-",1,0)+IF(LEFT(L139,1)="-",1,0)+IF(LEFT(N139,1)="-",1,0)+IF(LEFT(P139,1)="-",1,0)))</f>
      </c>
      <c r="T139" s="104"/>
      <c r="U139" s="105"/>
      <c r="W139" s="106">
        <f aca="true" t="shared" si="175" ref="W139:W144">+AA139+AC139+AE139+AG139+AI139</f>
        <v>0</v>
      </c>
      <c r="X139" s="107">
        <f aca="true" t="shared" si="176" ref="X139:X144">+AB139+AD139+AF139+AH139+AJ139</f>
        <v>0</v>
      </c>
      <c r="Y139" s="108">
        <f aca="true" t="shared" si="177" ref="Y139:Y144">+W139-X139</f>
        <v>0</v>
      </c>
      <c r="AA139" s="109">
        <f aca="true" t="shared" si="178" ref="AA139:AA144">IF(H139="",0,IF(LEFT(H139,1)="-",ABS(H139),(IF(H139&gt;9,H139+2,11))))</f>
        <v>0</v>
      </c>
      <c r="AB139" s="110">
        <f aca="true" t="shared" si="179" ref="AB139:AB144">IF(H139="",0,IF(LEFT(H139,1)="-",(IF(ABS(H139)&gt;9,(ABS(H139)+2),11)),H139))</f>
        <v>0</v>
      </c>
      <c r="AC139" s="109">
        <f aca="true" t="shared" si="180" ref="AC139:AC144">IF(J139="",0,IF(LEFT(J139,1)="-",ABS(J139),(IF(J139&gt;9,J139+2,11))))</f>
        <v>0</v>
      </c>
      <c r="AD139" s="110">
        <f aca="true" t="shared" si="181" ref="AD139:AD144">IF(J139="",0,IF(LEFT(J139,1)="-",(IF(ABS(J139)&gt;9,(ABS(J139)+2),11)),J139))</f>
        <v>0</v>
      </c>
      <c r="AE139" s="109">
        <f aca="true" t="shared" si="182" ref="AE139:AE144">IF(L139="",0,IF(LEFT(L139,1)="-",ABS(L139),(IF(L139&gt;9,L139+2,11))))</f>
        <v>0</v>
      </c>
      <c r="AF139" s="110">
        <f aca="true" t="shared" si="183" ref="AF139:AF144">IF(L139="",0,IF(LEFT(L139,1)="-",(IF(ABS(L139)&gt;9,(ABS(L139)+2),11)),L139))</f>
        <v>0</v>
      </c>
      <c r="AG139" s="109">
        <f aca="true" t="shared" si="184" ref="AG139:AG144">IF(N139="",0,IF(LEFT(N139,1)="-",ABS(N139),(IF(N139&gt;9,N139+2,11))))</f>
        <v>0</v>
      </c>
      <c r="AH139" s="110">
        <f aca="true" t="shared" si="185" ref="AH139:AH144">IF(N139="",0,IF(LEFT(N139,1)="-",(IF(ABS(N139)&gt;9,(ABS(N139)+2),11)),N139))</f>
        <v>0</v>
      </c>
      <c r="AI139" s="109">
        <f aca="true" t="shared" si="186" ref="AI139:AI144">IF(P139="",0,IF(LEFT(P139,1)="-",ABS(P139),(IF(P139&gt;9,P139+2,11))))</f>
        <v>0</v>
      </c>
      <c r="AJ139" s="110">
        <f aca="true" t="shared" si="187" ref="AJ139:AJ144">IF(P139="",0,IF(LEFT(P139,1)="-",(IF(ABS(P139)&gt;9,(ABS(P139)+2),11)),P139))</f>
        <v>0</v>
      </c>
      <c r="AL139" s="289">
        <f>IF(OR(ISBLANK(AL133),ISBLANK(AL135)),0,1)</f>
        <v>0</v>
      </c>
      <c r="AM139" s="291">
        <f aca="true" t="shared" si="188" ref="AM139:AM144">IF(AO139=3,1,0)</f>
        <v>0</v>
      </c>
      <c r="AN139" s="206">
        <f aca="true" t="shared" si="189" ref="AN139:AN144">IF(AP139=3,1,0)</f>
        <v>0</v>
      </c>
      <c r="AO139" s="291">
        <f aca="true" t="shared" si="190" ref="AO139:AO144">IF($AL139=1,$AL139*R139,0)</f>
        <v>0</v>
      </c>
      <c r="AP139" s="206">
        <f aca="true" t="shared" si="191" ref="AP139:AP144">IF($AL139=1,$AL139*S139,0)</f>
        <v>0</v>
      </c>
      <c r="AQ139" s="291">
        <f aca="true" t="shared" si="192" ref="AQ139:AQ144">$AL139*W139</f>
        <v>0</v>
      </c>
      <c r="AR139" s="206">
        <f aca="true" t="shared" si="193" ref="AR139:AR144">$AL139*X139</f>
        <v>0</v>
      </c>
    </row>
    <row r="140" spans="1:44" ht="15.75" hidden="1" outlineLevel="1">
      <c r="A140" s="77"/>
      <c r="B140" s="212" t="s">
        <v>76</v>
      </c>
      <c r="C140" s="179"/>
      <c r="D140" s="99" t="str">
        <f>IF(D134&gt;"",D134,"")</f>
        <v>Valasti Veeti</v>
      </c>
      <c r="E140" s="111" t="str">
        <f>IF(D136&gt;"",D136,"")</f>
        <v>Kovanen Jarno</v>
      </c>
      <c r="F140" s="112"/>
      <c r="G140" s="101"/>
      <c r="H140" s="314"/>
      <c r="I140" s="315"/>
      <c r="J140" s="314"/>
      <c r="K140" s="315"/>
      <c r="L140" s="314"/>
      <c r="M140" s="315"/>
      <c r="N140" s="314"/>
      <c r="O140" s="315"/>
      <c r="P140" s="314"/>
      <c r="Q140" s="315"/>
      <c r="R140" s="102">
        <f t="shared" si="173"/>
      </c>
      <c r="S140" s="103">
        <f t="shared" si="174"/>
      </c>
      <c r="T140" s="113"/>
      <c r="U140" s="114"/>
      <c r="W140" s="106">
        <f t="shared" si="175"/>
        <v>0</v>
      </c>
      <c r="X140" s="107">
        <f t="shared" si="176"/>
        <v>0</v>
      </c>
      <c r="Y140" s="108">
        <f t="shared" si="177"/>
        <v>0</v>
      </c>
      <c r="AA140" s="115">
        <f t="shared" si="178"/>
        <v>0</v>
      </c>
      <c r="AB140" s="116">
        <f t="shared" si="179"/>
        <v>0</v>
      </c>
      <c r="AC140" s="115">
        <f t="shared" si="180"/>
        <v>0</v>
      </c>
      <c r="AD140" s="116">
        <f t="shared" si="181"/>
        <v>0</v>
      </c>
      <c r="AE140" s="115">
        <f t="shared" si="182"/>
        <v>0</v>
      </c>
      <c r="AF140" s="116">
        <f t="shared" si="183"/>
        <v>0</v>
      </c>
      <c r="AG140" s="115">
        <f t="shared" si="184"/>
        <v>0</v>
      </c>
      <c r="AH140" s="116">
        <f t="shared" si="185"/>
        <v>0</v>
      </c>
      <c r="AI140" s="115">
        <f t="shared" si="186"/>
        <v>0</v>
      </c>
      <c r="AJ140" s="116">
        <f t="shared" si="187"/>
        <v>0</v>
      </c>
      <c r="AL140" s="207">
        <f>IF(OR(ISBLANK(AL134),ISBLANK(AL136)),0,1)</f>
        <v>0</v>
      </c>
      <c r="AM140" s="292">
        <f t="shared" si="188"/>
        <v>0</v>
      </c>
      <c r="AN140" s="208">
        <f t="shared" si="189"/>
        <v>0</v>
      </c>
      <c r="AO140" s="292">
        <f t="shared" si="190"/>
        <v>0</v>
      </c>
      <c r="AP140" s="208">
        <f t="shared" si="191"/>
        <v>0</v>
      </c>
      <c r="AQ140" s="292">
        <f t="shared" si="192"/>
        <v>0</v>
      </c>
      <c r="AR140" s="208">
        <f t="shared" si="193"/>
        <v>0</v>
      </c>
    </row>
    <row r="141" spans="1:44" ht="16.5" hidden="1" outlineLevel="1" thickBot="1">
      <c r="A141" s="77"/>
      <c r="B141" s="212" t="s">
        <v>77</v>
      </c>
      <c r="C141" s="179"/>
      <c r="D141" s="117" t="str">
        <f>IF(D133&gt;"",D133,"")</f>
        <v>Tiljander Aleksi</v>
      </c>
      <c r="E141" s="118" t="str">
        <f>IF(D136&gt;"",D136,"")</f>
        <v>Kovanen Jarno</v>
      </c>
      <c r="F141" s="94"/>
      <c r="G141" s="95"/>
      <c r="H141" s="319"/>
      <c r="I141" s="320"/>
      <c r="J141" s="319"/>
      <c r="K141" s="320"/>
      <c r="L141" s="319"/>
      <c r="M141" s="320"/>
      <c r="N141" s="319"/>
      <c r="O141" s="320"/>
      <c r="P141" s="319"/>
      <c r="Q141" s="320"/>
      <c r="R141" s="102">
        <f t="shared" si="173"/>
      </c>
      <c r="S141" s="103">
        <f t="shared" si="174"/>
      </c>
      <c r="T141" s="113"/>
      <c r="U141" s="114"/>
      <c r="W141" s="106">
        <f t="shared" si="175"/>
        <v>0</v>
      </c>
      <c r="X141" s="107">
        <f t="shared" si="176"/>
        <v>0</v>
      </c>
      <c r="Y141" s="108">
        <f t="shared" si="177"/>
        <v>0</v>
      </c>
      <c r="AA141" s="115">
        <f t="shared" si="178"/>
        <v>0</v>
      </c>
      <c r="AB141" s="116">
        <f t="shared" si="179"/>
        <v>0</v>
      </c>
      <c r="AC141" s="115">
        <f t="shared" si="180"/>
        <v>0</v>
      </c>
      <c r="AD141" s="116">
        <f t="shared" si="181"/>
        <v>0</v>
      </c>
      <c r="AE141" s="115">
        <f t="shared" si="182"/>
        <v>0</v>
      </c>
      <c r="AF141" s="116">
        <f t="shared" si="183"/>
        <v>0</v>
      </c>
      <c r="AG141" s="115">
        <f t="shared" si="184"/>
        <v>0</v>
      </c>
      <c r="AH141" s="116">
        <f t="shared" si="185"/>
        <v>0</v>
      </c>
      <c r="AI141" s="115">
        <f t="shared" si="186"/>
        <v>0</v>
      </c>
      <c r="AJ141" s="116">
        <f t="shared" si="187"/>
        <v>0</v>
      </c>
      <c r="AL141" s="207">
        <f>IF(OR(ISBLANK(AL133),ISBLANK(AL136)),0,1)</f>
        <v>0</v>
      </c>
      <c r="AM141" s="292">
        <f t="shared" si="188"/>
        <v>0</v>
      </c>
      <c r="AN141" s="208">
        <f t="shared" si="189"/>
        <v>0</v>
      </c>
      <c r="AO141" s="292">
        <f t="shared" si="190"/>
        <v>0</v>
      </c>
      <c r="AP141" s="208">
        <f t="shared" si="191"/>
        <v>0</v>
      </c>
      <c r="AQ141" s="292">
        <f t="shared" si="192"/>
        <v>0</v>
      </c>
      <c r="AR141" s="208">
        <f t="shared" si="193"/>
        <v>0</v>
      </c>
    </row>
    <row r="142" spans="1:44" ht="15.75" hidden="1" outlineLevel="1">
      <c r="A142" s="77"/>
      <c r="B142" s="212" t="s">
        <v>78</v>
      </c>
      <c r="C142" s="179"/>
      <c r="D142" s="99" t="str">
        <f>IF(D134&gt;"",D134,"")</f>
        <v>Valasti Veeti</v>
      </c>
      <c r="E142" s="111" t="str">
        <f>IF(D135&gt;"",D135,"")</f>
        <v>Salminen Severi</v>
      </c>
      <c r="F142" s="86"/>
      <c r="G142" s="101"/>
      <c r="H142" s="321"/>
      <c r="I142" s="322"/>
      <c r="J142" s="321"/>
      <c r="K142" s="322"/>
      <c r="L142" s="321"/>
      <c r="M142" s="322"/>
      <c r="N142" s="321"/>
      <c r="O142" s="322"/>
      <c r="P142" s="321"/>
      <c r="Q142" s="322"/>
      <c r="R142" s="102">
        <f t="shared" si="173"/>
      </c>
      <c r="S142" s="103">
        <f t="shared" si="174"/>
      </c>
      <c r="T142" s="113"/>
      <c r="U142" s="114"/>
      <c r="W142" s="106">
        <f t="shared" si="175"/>
        <v>0</v>
      </c>
      <c r="X142" s="107">
        <f t="shared" si="176"/>
        <v>0</v>
      </c>
      <c r="Y142" s="108">
        <f t="shared" si="177"/>
        <v>0</v>
      </c>
      <c r="AA142" s="115">
        <f t="shared" si="178"/>
        <v>0</v>
      </c>
      <c r="AB142" s="116">
        <f t="shared" si="179"/>
        <v>0</v>
      </c>
      <c r="AC142" s="115">
        <f t="shared" si="180"/>
        <v>0</v>
      </c>
      <c r="AD142" s="116">
        <f t="shared" si="181"/>
        <v>0</v>
      </c>
      <c r="AE142" s="115">
        <f t="shared" si="182"/>
        <v>0</v>
      </c>
      <c r="AF142" s="116">
        <f t="shared" si="183"/>
        <v>0</v>
      </c>
      <c r="AG142" s="115">
        <f t="shared" si="184"/>
        <v>0</v>
      </c>
      <c r="AH142" s="116">
        <f t="shared" si="185"/>
        <v>0</v>
      </c>
      <c r="AI142" s="115">
        <f t="shared" si="186"/>
        <v>0</v>
      </c>
      <c r="AJ142" s="116">
        <f t="shared" si="187"/>
        <v>0</v>
      </c>
      <c r="AL142" s="207">
        <f>IF(OR(ISBLANK(AL134),ISBLANK(AL135)),0,1)</f>
        <v>0</v>
      </c>
      <c r="AM142" s="292">
        <f t="shared" si="188"/>
        <v>0</v>
      </c>
      <c r="AN142" s="208">
        <f t="shared" si="189"/>
        <v>0</v>
      </c>
      <c r="AO142" s="292">
        <f t="shared" si="190"/>
        <v>0</v>
      </c>
      <c r="AP142" s="208">
        <f t="shared" si="191"/>
        <v>0</v>
      </c>
      <c r="AQ142" s="292">
        <f t="shared" si="192"/>
        <v>0</v>
      </c>
      <c r="AR142" s="208">
        <f t="shared" si="193"/>
        <v>0</v>
      </c>
    </row>
    <row r="143" spans="1:44" ht="15.75" hidden="1" outlineLevel="1">
      <c r="A143" s="77"/>
      <c r="B143" s="212" t="s">
        <v>79</v>
      </c>
      <c r="C143" s="179"/>
      <c r="D143" s="99" t="str">
        <f>IF(D133&gt;"",D133,"")</f>
        <v>Tiljander Aleksi</v>
      </c>
      <c r="E143" s="111" t="str">
        <f>IF(D134&gt;"",D134,"")</f>
        <v>Valasti Veeti</v>
      </c>
      <c r="F143" s="112"/>
      <c r="G143" s="101"/>
      <c r="H143" s="314"/>
      <c r="I143" s="315"/>
      <c r="J143" s="314"/>
      <c r="K143" s="315"/>
      <c r="L143" s="316"/>
      <c r="M143" s="315"/>
      <c r="N143" s="314"/>
      <c r="O143" s="315"/>
      <c r="P143" s="314"/>
      <c r="Q143" s="315"/>
      <c r="R143" s="102">
        <f t="shared" si="173"/>
      </c>
      <c r="S143" s="103">
        <f t="shared" si="174"/>
      </c>
      <c r="T143" s="113"/>
      <c r="U143" s="114"/>
      <c r="W143" s="106">
        <f t="shared" si="175"/>
        <v>0</v>
      </c>
      <c r="X143" s="107">
        <f t="shared" si="176"/>
        <v>0</v>
      </c>
      <c r="Y143" s="108">
        <f t="shared" si="177"/>
        <v>0</v>
      </c>
      <c r="AA143" s="115">
        <f t="shared" si="178"/>
        <v>0</v>
      </c>
      <c r="AB143" s="116">
        <f t="shared" si="179"/>
        <v>0</v>
      </c>
      <c r="AC143" s="115">
        <f t="shared" si="180"/>
        <v>0</v>
      </c>
      <c r="AD143" s="116">
        <f t="shared" si="181"/>
        <v>0</v>
      </c>
      <c r="AE143" s="115">
        <f t="shared" si="182"/>
        <v>0</v>
      </c>
      <c r="AF143" s="116">
        <f t="shared" si="183"/>
        <v>0</v>
      </c>
      <c r="AG143" s="115">
        <f t="shared" si="184"/>
        <v>0</v>
      </c>
      <c r="AH143" s="116">
        <f t="shared" si="185"/>
        <v>0</v>
      </c>
      <c r="AI143" s="115">
        <f t="shared" si="186"/>
        <v>0</v>
      </c>
      <c r="AJ143" s="116">
        <f t="shared" si="187"/>
        <v>0</v>
      </c>
      <c r="AL143" s="207">
        <f>IF(OR(ISBLANK(AL133),ISBLANK(AL134)),0,1)</f>
        <v>0</v>
      </c>
      <c r="AM143" s="292">
        <f t="shared" si="188"/>
        <v>0</v>
      </c>
      <c r="AN143" s="208">
        <f t="shared" si="189"/>
        <v>0</v>
      </c>
      <c r="AO143" s="292">
        <f t="shared" si="190"/>
        <v>0</v>
      </c>
      <c r="AP143" s="208">
        <f t="shared" si="191"/>
        <v>0</v>
      </c>
      <c r="AQ143" s="292">
        <f t="shared" si="192"/>
        <v>0</v>
      </c>
      <c r="AR143" s="208">
        <f t="shared" si="193"/>
        <v>0</v>
      </c>
    </row>
    <row r="144" spans="1:44" ht="16.5" hidden="1" outlineLevel="1" thickBot="1">
      <c r="A144" s="77"/>
      <c r="B144" s="213" t="s">
        <v>80</v>
      </c>
      <c r="C144" s="180"/>
      <c r="D144" s="119" t="str">
        <f>IF(D135&gt;"",D135,"")</f>
        <v>Salminen Severi</v>
      </c>
      <c r="E144" s="120" t="str">
        <f>IF(D136&gt;"",D136,"")</f>
        <v>Kovanen Jarno</v>
      </c>
      <c r="F144" s="121"/>
      <c r="G144" s="122"/>
      <c r="H144" s="317"/>
      <c r="I144" s="318"/>
      <c r="J144" s="317"/>
      <c r="K144" s="318"/>
      <c r="L144" s="317"/>
      <c r="M144" s="318"/>
      <c r="N144" s="317"/>
      <c r="O144" s="318"/>
      <c r="P144" s="317"/>
      <c r="Q144" s="318"/>
      <c r="R144" s="123">
        <f t="shared" si="173"/>
      </c>
      <c r="S144" s="124">
        <f t="shared" si="174"/>
      </c>
      <c r="T144" s="125"/>
      <c r="U144" s="126"/>
      <c r="W144" s="106">
        <f t="shared" si="175"/>
        <v>0</v>
      </c>
      <c r="X144" s="107">
        <f t="shared" si="176"/>
        <v>0</v>
      </c>
      <c r="Y144" s="108">
        <f t="shared" si="177"/>
        <v>0</v>
      </c>
      <c r="AA144" s="127">
        <f t="shared" si="178"/>
        <v>0</v>
      </c>
      <c r="AB144" s="128">
        <f t="shared" si="179"/>
        <v>0</v>
      </c>
      <c r="AC144" s="127">
        <f t="shared" si="180"/>
        <v>0</v>
      </c>
      <c r="AD144" s="128">
        <f t="shared" si="181"/>
        <v>0</v>
      </c>
      <c r="AE144" s="127">
        <f t="shared" si="182"/>
        <v>0</v>
      </c>
      <c r="AF144" s="128">
        <f t="shared" si="183"/>
        <v>0</v>
      </c>
      <c r="AG144" s="127">
        <f t="shared" si="184"/>
        <v>0</v>
      </c>
      <c r="AH144" s="128">
        <f t="shared" si="185"/>
        <v>0</v>
      </c>
      <c r="AI144" s="127">
        <f t="shared" si="186"/>
        <v>0</v>
      </c>
      <c r="AJ144" s="128">
        <f t="shared" si="187"/>
        <v>0</v>
      </c>
      <c r="AL144" s="290">
        <f>IF(OR(ISBLANK(AL135),ISBLANK(AL136)),0,1)</f>
        <v>0</v>
      </c>
      <c r="AM144" s="293">
        <f t="shared" si="188"/>
        <v>0</v>
      </c>
      <c r="AN144" s="209">
        <f t="shared" si="189"/>
        <v>0</v>
      </c>
      <c r="AO144" s="293">
        <f t="shared" si="190"/>
        <v>0</v>
      </c>
      <c r="AP144" s="209">
        <f t="shared" si="191"/>
        <v>0</v>
      </c>
      <c r="AQ144" s="293">
        <f t="shared" si="192"/>
        <v>0</v>
      </c>
      <c r="AR144" s="209">
        <f t="shared" si="193"/>
        <v>0</v>
      </c>
    </row>
    <row r="145" ht="15.75" collapsed="1" thickTop="1"/>
  </sheetData>
  <sheetProtection/>
  <mergeCells count="486">
    <mergeCell ref="AM99:AN99"/>
    <mergeCell ref="AM115:AN115"/>
    <mergeCell ref="AM131:AN131"/>
    <mergeCell ref="AM3:AN3"/>
    <mergeCell ref="AM19:AN19"/>
    <mergeCell ref="AM35:AN35"/>
    <mergeCell ref="AM51:AN51"/>
    <mergeCell ref="AM67:AN67"/>
    <mergeCell ref="AM83:AN83"/>
    <mergeCell ref="L2:O2"/>
    <mergeCell ref="P2:R2"/>
    <mergeCell ref="S2:U2"/>
    <mergeCell ref="F3:H3"/>
    <mergeCell ref="I3:K3"/>
    <mergeCell ref="L3:O3"/>
    <mergeCell ref="S3:U3"/>
    <mergeCell ref="F4:G4"/>
    <mergeCell ref="H4:I4"/>
    <mergeCell ref="J4:K4"/>
    <mergeCell ref="L4:M4"/>
    <mergeCell ref="N4:O4"/>
    <mergeCell ref="T4:U4"/>
    <mergeCell ref="T5:U5"/>
    <mergeCell ref="T6:U6"/>
    <mergeCell ref="T7:U7"/>
    <mergeCell ref="T8:U8"/>
    <mergeCell ref="L18:O18"/>
    <mergeCell ref="P18:R18"/>
    <mergeCell ref="S18:U18"/>
    <mergeCell ref="F19:H19"/>
    <mergeCell ref="I19:K19"/>
    <mergeCell ref="L19:O19"/>
    <mergeCell ref="S19:U19"/>
    <mergeCell ref="F20:G20"/>
    <mergeCell ref="H20:I20"/>
    <mergeCell ref="J20:K20"/>
    <mergeCell ref="L20:M20"/>
    <mergeCell ref="N20:O20"/>
    <mergeCell ref="T20:U20"/>
    <mergeCell ref="T21:U21"/>
    <mergeCell ref="T22:U22"/>
    <mergeCell ref="T23:U23"/>
    <mergeCell ref="T24:U24"/>
    <mergeCell ref="L34:O34"/>
    <mergeCell ref="P34:R34"/>
    <mergeCell ref="S34:U34"/>
    <mergeCell ref="F35:H35"/>
    <mergeCell ref="I35:K35"/>
    <mergeCell ref="L35:O35"/>
    <mergeCell ref="S35:U35"/>
    <mergeCell ref="F36:G36"/>
    <mergeCell ref="H36:I36"/>
    <mergeCell ref="J36:K36"/>
    <mergeCell ref="L36:M36"/>
    <mergeCell ref="N36:O36"/>
    <mergeCell ref="T36:U36"/>
    <mergeCell ref="T37:U37"/>
    <mergeCell ref="T38:U38"/>
    <mergeCell ref="T39:U39"/>
    <mergeCell ref="T40:U40"/>
    <mergeCell ref="L50:O50"/>
    <mergeCell ref="P50:R50"/>
    <mergeCell ref="S50:U50"/>
    <mergeCell ref="F51:H51"/>
    <mergeCell ref="I51:K51"/>
    <mergeCell ref="L51:O51"/>
    <mergeCell ref="S51:U51"/>
    <mergeCell ref="F52:G52"/>
    <mergeCell ref="H52:I52"/>
    <mergeCell ref="J52:K52"/>
    <mergeCell ref="L52:M52"/>
    <mergeCell ref="N52:O52"/>
    <mergeCell ref="T52:U52"/>
    <mergeCell ref="T53:U53"/>
    <mergeCell ref="T54:U54"/>
    <mergeCell ref="T55:U55"/>
    <mergeCell ref="T56:U56"/>
    <mergeCell ref="L66:O66"/>
    <mergeCell ref="P66:R66"/>
    <mergeCell ref="S66:U66"/>
    <mergeCell ref="F67:H67"/>
    <mergeCell ref="I67:K67"/>
    <mergeCell ref="L67:O67"/>
    <mergeCell ref="S67:U67"/>
    <mergeCell ref="F68:G68"/>
    <mergeCell ref="H68:I68"/>
    <mergeCell ref="J68:K68"/>
    <mergeCell ref="L68:M68"/>
    <mergeCell ref="N68:O68"/>
    <mergeCell ref="T68:U68"/>
    <mergeCell ref="T69:U69"/>
    <mergeCell ref="T70:U70"/>
    <mergeCell ref="T71:U71"/>
    <mergeCell ref="T72:U72"/>
    <mergeCell ref="L82:O82"/>
    <mergeCell ref="P82:R82"/>
    <mergeCell ref="S82:U82"/>
    <mergeCell ref="F83:H83"/>
    <mergeCell ref="I83:K83"/>
    <mergeCell ref="L83:O83"/>
    <mergeCell ref="S83:U83"/>
    <mergeCell ref="F84:G84"/>
    <mergeCell ref="H84:I84"/>
    <mergeCell ref="J84:K84"/>
    <mergeCell ref="L84:M84"/>
    <mergeCell ref="N84:O84"/>
    <mergeCell ref="T84:U84"/>
    <mergeCell ref="T100:U100"/>
    <mergeCell ref="T85:U85"/>
    <mergeCell ref="T86:U86"/>
    <mergeCell ref="T87:U87"/>
    <mergeCell ref="T88:U88"/>
    <mergeCell ref="L98:O98"/>
    <mergeCell ref="P98:R98"/>
    <mergeCell ref="S98:U98"/>
    <mergeCell ref="S114:U114"/>
    <mergeCell ref="F99:H99"/>
    <mergeCell ref="I99:K99"/>
    <mergeCell ref="L99:O99"/>
    <mergeCell ref="S99:U99"/>
    <mergeCell ref="F100:G100"/>
    <mergeCell ref="H100:I100"/>
    <mergeCell ref="J100:K100"/>
    <mergeCell ref="L100:M100"/>
    <mergeCell ref="N100:O100"/>
    <mergeCell ref="H116:I116"/>
    <mergeCell ref="J116:K116"/>
    <mergeCell ref="L116:M116"/>
    <mergeCell ref="N116:O116"/>
    <mergeCell ref="T101:U101"/>
    <mergeCell ref="T102:U102"/>
    <mergeCell ref="T103:U103"/>
    <mergeCell ref="T104:U104"/>
    <mergeCell ref="L114:O114"/>
    <mergeCell ref="P114:R114"/>
    <mergeCell ref="T116:U116"/>
    <mergeCell ref="T117:U117"/>
    <mergeCell ref="T118:U118"/>
    <mergeCell ref="T119:U119"/>
    <mergeCell ref="T120:U120"/>
    <mergeCell ref="F115:H115"/>
    <mergeCell ref="I115:K115"/>
    <mergeCell ref="L115:O115"/>
    <mergeCell ref="S115:U115"/>
    <mergeCell ref="F116:G116"/>
    <mergeCell ref="H10:I10"/>
    <mergeCell ref="J10:K10"/>
    <mergeCell ref="L10:M10"/>
    <mergeCell ref="N10:O10"/>
    <mergeCell ref="P10:Q10"/>
    <mergeCell ref="R10:S10"/>
    <mergeCell ref="H11:I11"/>
    <mergeCell ref="J11:K11"/>
    <mergeCell ref="L11:M11"/>
    <mergeCell ref="N11:O11"/>
    <mergeCell ref="P11:Q11"/>
    <mergeCell ref="H12:I12"/>
    <mergeCell ref="J12:K12"/>
    <mergeCell ref="L12:M12"/>
    <mergeCell ref="N12:O12"/>
    <mergeCell ref="P12:Q12"/>
    <mergeCell ref="H13:I13"/>
    <mergeCell ref="J13:K13"/>
    <mergeCell ref="L13:M13"/>
    <mergeCell ref="N13:O13"/>
    <mergeCell ref="P13:Q13"/>
    <mergeCell ref="H14:I14"/>
    <mergeCell ref="J14:K14"/>
    <mergeCell ref="L14:M14"/>
    <mergeCell ref="N14:O14"/>
    <mergeCell ref="P14:Q14"/>
    <mergeCell ref="H15:I15"/>
    <mergeCell ref="J15:K15"/>
    <mergeCell ref="L15:M15"/>
    <mergeCell ref="N15:O15"/>
    <mergeCell ref="P15:Q15"/>
    <mergeCell ref="H16:I16"/>
    <mergeCell ref="J16:K16"/>
    <mergeCell ref="L16:M16"/>
    <mergeCell ref="N16:O16"/>
    <mergeCell ref="P16:Q16"/>
    <mergeCell ref="H26:I26"/>
    <mergeCell ref="J26:K26"/>
    <mergeCell ref="L26:M26"/>
    <mergeCell ref="N26:O26"/>
    <mergeCell ref="P26:Q26"/>
    <mergeCell ref="R26:S26"/>
    <mergeCell ref="H27:I27"/>
    <mergeCell ref="J27:K27"/>
    <mergeCell ref="L27:M27"/>
    <mergeCell ref="N27:O27"/>
    <mergeCell ref="P27:Q27"/>
    <mergeCell ref="H28:I28"/>
    <mergeCell ref="J28:K28"/>
    <mergeCell ref="L28:M28"/>
    <mergeCell ref="N28:O28"/>
    <mergeCell ref="P28:Q28"/>
    <mergeCell ref="H29:I29"/>
    <mergeCell ref="J29:K29"/>
    <mergeCell ref="L29:M29"/>
    <mergeCell ref="N29:O29"/>
    <mergeCell ref="P29:Q29"/>
    <mergeCell ref="H30:I30"/>
    <mergeCell ref="J30:K30"/>
    <mergeCell ref="L30:M30"/>
    <mergeCell ref="N30:O30"/>
    <mergeCell ref="P30:Q30"/>
    <mergeCell ref="H31:I31"/>
    <mergeCell ref="J31:K31"/>
    <mergeCell ref="L31:M31"/>
    <mergeCell ref="N31:O31"/>
    <mergeCell ref="P31:Q31"/>
    <mergeCell ref="H32:I32"/>
    <mergeCell ref="J32:K32"/>
    <mergeCell ref="L32:M32"/>
    <mergeCell ref="N32:O32"/>
    <mergeCell ref="P32:Q32"/>
    <mergeCell ref="H42:I42"/>
    <mergeCell ref="J42:K42"/>
    <mergeCell ref="L42:M42"/>
    <mergeCell ref="N42:O42"/>
    <mergeCell ref="P42:Q42"/>
    <mergeCell ref="R42:S42"/>
    <mergeCell ref="H43:I43"/>
    <mergeCell ref="J43:K43"/>
    <mergeCell ref="L43:M43"/>
    <mergeCell ref="N43:O43"/>
    <mergeCell ref="P43:Q43"/>
    <mergeCell ref="H44:I44"/>
    <mergeCell ref="J44:K44"/>
    <mergeCell ref="L44:M44"/>
    <mergeCell ref="N44:O44"/>
    <mergeCell ref="P44:Q44"/>
    <mergeCell ref="H45:I45"/>
    <mergeCell ref="J45:K45"/>
    <mergeCell ref="L45:M45"/>
    <mergeCell ref="N45:O45"/>
    <mergeCell ref="P45:Q45"/>
    <mergeCell ref="H46:I46"/>
    <mergeCell ref="J46:K46"/>
    <mergeCell ref="L46:M46"/>
    <mergeCell ref="N46:O46"/>
    <mergeCell ref="P46:Q46"/>
    <mergeCell ref="H47:I47"/>
    <mergeCell ref="J47:K47"/>
    <mergeCell ref="L47:M47"/>
    <mergeCell ref="N47:O47"/>
    <mergeCell ref="P47:Q47"/>
    <mergeCell ref="H48:I48"/>
    <mergeCell ref="J48:K48"/>
    <mergeCell ref="L48:M48"/>
    <mergeCell ref="N48:O48"/>
    <mergeCell ref="P48:Q48"/>
    <mergeCell ref="H58:I58"/>
    <mergeCell ref="J58:K58"/>
    <mergeCell ref="L58:M58"/>
    <mergeCell ref="N58:O58"/>
    <mergeCell ref="P58:Q58"/>
    <mergeCell ref="R58:S58"/>
    <mergeCell ref="H59:I59"/>
    <mergeCell ref="J59:K59"/>
    <mergeCell ref="L59:M59"/>
    <mergeCell ref="N59:O59"/>
    <mergeCell ref="P59:Q59"/>
    <mergeCell ref="H60:I60"/>
    <mergeCell ref="J60:K60"/>
    <mergeCell ref="L60:M60"/>
    <mergeCell ref="N60:O60"/>
    <mergeCell ref="P60:Q60"/>
    <mergeCell ref="H61:I61"/>
    <mergeCell ref="J61:K61"/>
    <mergeCell ref="L61:M61"/>
    <mergeCell ref="N61:O61"/>
    <mergeCell ref="P61:Q61"/>
    <mergeCell ref="H62:I62"/>
    <mergeCell ref="J62:K62"/>
    <mergeCell ref="L62:M62"/>
    <mergeCell ref="N62:O62"/>
    <mergeCell ref="P62:Q62"/>
    <mergeCell ref="H63:I63"/>
    <mergeCell ref="J63:K63"/>
    <mergeCell ref="L63:M63"/>
    <mergeCell ref="N63:O63"/>
    <mergeCell ref="P63:Q63"/>
    <mergeCell ref="H64:I64"/>
    <mergeCell ref="J64:K64"/>
    <mergeCell ref="L64:M64"/>
    <mergeCell ref="N64:O64"/>
    <mergeCell ref="P64:Q64"/>
    <mergeCell ref="H74:I74"/>
    <mergeCell ref="J74:K74"/>
    <mergeCell ref="L74:M74"/>
    <mergeCell ref="N74:O74"/>
    <mergeCell ref="P74:Q74"/>
    <mergeCell ref="R74:S74"/>
    <mergeCell ref="H75:I75"/>
    <mergeCell ref="J75:K75"/>
    <mergeCell ref="L75:M75"/>
    <mergeCell ref="N75:O75"/>
    <mergeCell ref="P75:Q75"/>
    <mergeCell ref="H76:I76"/>
    <mergeCell ref="J76:K76"/>
    <mergeCell ref="L76:M76"/>
    <mergeCell ref="N76:O76"/>
    <mergeCell ref="P76:Q76"/>
    <mergeCell ref="H77:I77"/>
    <mergeCell ref="J77:K77"/>
    <mergeCell ref="L77:M77"/>
    <mergeCell ref="N77:O77"/>
    <mergeCell ref="P77:Q77"/>
    <mergeCell ref="H78:I78"/>
    <mergeCell ref="J78:K78"/>
    <mergeCell ref="L78:M78"/>
    <mergeCell ref="N78:O78"/>
    <mergeCell ref="P78:Q78"/>
    <mergeCell ref="H79:I79"/>
    <mergeCell ref="J79:K79"/>
    <mergeCell ref="L79:M79"/>
    <mergeCell ref="N79:O79"/>
    <mergeCell ref="P79:Q79"/>
    <mergeCell ref="H80:I80"/>
    <mergeCell ref="J80:K80"/>
    <mergeCell ref="L80:M80"/>
    <mergeCell ref="N80:O80"/>
    <mergeCell ref="P80:Q80"/>
    <mergeCell ref="H90:I90"/>
    <mergeCell ref="J90:K90"/>
    <mergeCell ref="L90:M90"/>
    <mergeCell ref="N90:O90"/>
    <mergeCell ref="P90:Q90"/>
    <mergeCell ref="R90:S90"/>
    <mergeCell ref="H91:I91"/>
    <mergeCell ref="J91:K91"/>
    <mergeCell ref="L91:M91"/>
    <mergeCell ref="N91:O91"/>
    <mergeCell ref="P91:Q91"/>
    <mergeCell ref="H92:I92"/>
    <mergeCell ref="J92:K92"/>
    <mergeCell ref="L92:M92"/>
    <mergeCell ref="N92:O92"/>
    <mergeCell ref="P92:Q92"/>
    <mergeCell ref="H93:I93"/>
    <mergeCell ref="J93:K93"/>
    <mergeCell ref="L93:M93"/>
    <mergeCell ref="N93:O93"/>
    <mergeCell ref="P93:Q93"/>
    <mergeCell ref="H94:I94"/>
    <mergeCell ref="J94:K94"/>
    <mergeCell ref="L94:M94"/>
    <mergeCell ref="N94:O94"/>
    <mergeCell ref="P94:Q94"/>
    <mergeCell ref="H95:I95"/>
    <mergeCell ref="J95:K95"/>
    <mergeCell ref="L95:M95"/>
    <mergeCell ref="N95:O95"/>
    <mergeCell ref="P95:Q95"/>
    <mergeCell ref="H96:I96"/>
    <mergeCell ref="J96:K96"/>
    <mergeCell ref="L96:M96"/>
    <mergeCell ref="N96:O96"/>
    <mergeCell ref="P96:Q96"/>
    <mergeCell ref="H106:I106"/>
    <mergeCell ref="J106:K106"/>
    <mergeCell ref="L106:M106"/>
    <mergeCell ref="N106:O106"/>
    <mergeCell ref="P106:Q106"/>
    <mergeCell ref="R106:S106"/>
    <mergeCell ref="H107:I107"/>
    <mergeCell ref="J107:K107"/>
    <mergeCell ref="L107:M107"/>
    <mergeCell ref="N107:O107"/>
    <mergeCell ref="P107:Q107"/>
    <mergeCell ref="H108:I108"/>
    <mergeCell ref="J108:K108"/>
    <mergeCell ref="L108:M108"/>
    <mergeCell ref="N108:O108"/>
    <mergeCell ref="P108:Q108"/>
    <mergeCell ref="H109:I109"/>
    <mergeCell ref="J109:K109"/>
    <mergeCell ref="L109:M109"/>
    <mergeCell ref="N109:O109"/>
    <mergeCell ref="P109:Q109"/>
    <mergeCell ref="H110:I110"/>
    <mergeCell ref="J110:K110"/>
    <mergeCell ref="L110:M110"/>
    <mergeCell ref="N110:O110"/>
    <mergeCell ref="P110:Q110"/>
    <mergeCell ref="H111:I111"/>
    <mergeCell ref="J111:K111"/>
    <mergeCell ref="L111:M111"/>
    <mergeCell ref="N111:O111"/>
    <mergeCell ref="P111:Q111"/>
    <mergeCell ref="H112:I112"/>
    <mergeCell ref="J112:K112"/>
    <mergeCell ref="L112:M112"/>
    <mergeCell ref="N112:O112"/>
    <mergeCell ref="P112:Q112"/>
    <mergeCell ref="H124:I124"/>
    <mergeCell ref="J124:K124"/>
    <mergeCell ref="L124:M124"/>
    <mergeCell ref="N124:O124"/>
    <mergeCell ref="P124:Q124"/>
    <mergeCell ref="H123:I123"/>
    <mergeCell ref="J123:K123"/>
    <mergeCell ref="L123:M123"/>
    <mergeCell ref="N123:O123"/>
    <mergeCell ref="P123:Q123"/>
    <mergeCell ref="H125:I125"/>
    <mergeCell ref="J125:K125"/>
    <mergeCell ref="L125:M125"/>
    <mergeCell ref="N125:O125"/>
    <mergeCell ref="P125:Q125"/>
    <mergeCell ref="H126:I126"/>
    <mergeCell ref="J126:K126"/>
    <mergeCell ref="L126:M126"/>
    <mergeCell ref="N126:O126"/>
    <mergeCell ref="P126:Q126"/>
    <mergeCell ref="H127:I127"/>
    <mergeCell ref="J127:K127"/>
    <mergeCell ref="L127:M127"/>
    <mergeCell ref="N127:O127"/>
    <mergeCell ref="P127:Q127"/>
    <mergeCell ref="H128:I128"/>
    <mergeCell ref="J128:K128"/>
    <mergeCell ref="L128:M128"/>
    <mergeCell ref="N128:O128"/>
    <mergeCell ref="P128:Q128"/>
    <mergeCell ref="R122:S122"/>
    <mergeCell ref="H122:I122"/>
    <mergeCell ref="J122:K122"/>
    <mergeCell ref="L122:M122"/>
    <mergeCell ref="N122:O122"/>
    <mergeCell ref="P122:Q122"/>
    <mergeCell ref="L130:O130"/>
    <mergeCell ref="P130:R130"/>
    <mergeCell ref="S130:U130"/>
    <mergeCell ref="F131:H131"/>
    <mergeCell ref="I131:K131"/>
    <mergeCell ref="L131:O131"/>
    <mergeCell ref="S131:U131"/>
    <mergeCell ref="F132:G132"/>
    <mergeCell ref="H132:I132"/>
    <mergeCell ref="J132:K132"/>
    <mergeCell ref="L132:M132"/>
    <mergeCell ref="N132:O132"/>
    <mergeCell ref="T132:U132"/>
    <mergeCell ref="T133:U133"/>
    <mergeCell ref="T134:U134"/>
    <mergeCell ref="T135:U135"/>
    <mergeCell ref="T136:U136"/>
    <mergeCell ref="H138:I138"/>
    <mergeCell ref="J138:K138"/>
    <mergeCell ref="L138:M138"/>
    <mergeCell ref="N138:O138"/>
    <mergeCell ref="P138:Q138"/>
    <mergeCell ref="R138:S138"/>
    <mergeCell ref="H139:I139"/>
    <mergeCell ref="J139:K139"/>
    <mergeCell ref="L139:M139"/>
    <mergeCell ref="N139:O139"/>
    <mergeCell ref="P139:Q139"/>
    <mergeCell ref="H140:I140"/>
    <mergeCell ref="J140:K140"/>
    <mergeCell ref="L140:M140"/>
    <mergeCell ref="N140:O140"/>
    <mergeCell ref="P140:Q140"/>
    <mergeCell ref="H141:I141"/>
    <mergeCell ref="J141:K141"/>
    <mergeCell ref="L141:M141"/>
    <mergeCell ref="N141:O141"/>
    <mergeCell ref="P141:Q141"/>
    <mergeCell ref="H142:I142"/>
    <mergeCell ref="J142:K142"/>
    <mergeCell ref="L142:M142"/>
    <mergeCell ref="N142:O142"/>
    <mergeCell ref="P142:Q142"/>
    <mergeCell ref="H143:I143"/>
    <mergeCell ref="J143:K143"/>
    <mergeCell ref="L143:M143"/>
    <mergeCell ref="N143:O143"/>
    <mergeCell ref="P143:Q143"/>
    <mergeCell ref="H144:I144"/>
    <mergeCell ref="J144:K144"/>
    <mergeCell ref="L144:M144"/>
    <mergeCell ref="N144:O144"/>
    <mergeCell ref="P144:Q14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6" r:id="rId1"/>
  <headerFooter>
    <oddHeader>&amp;CMejlans Bollförening r.f.</oddHeader>
    <oddFooter>&amp;Cwww.mbf.fi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8.8515625" style="0" bestFit="1" customWidth="1"/>
    <col min="5" max="9" width="18.7109375" style="0" customWidth="1"/>
  </cols>
  <sheetData>
    <row r="1" ht="15.75" thickBot="1"/>
    <row r="2" spans="8:9" ht="15">
      <c r="H2" s="173" t="s">
        <v>134</v>
      </c>
      <c r="I2" s="199" t="s">
        <v>137</v>
      </c>
    </row>
    <row r="3" spans="8:9" ht="15">
      <c r="H3" s="174" t="s">
        <v>135</v>
      </c>
      <c r="I3" s="200" t="s">
        <v>142</v>
      </c>
    </row>
    <row r="4" spans="1:9" ht="15.75" thickBot="1">
      <c r="A4" s="223"/>
      <c r="B4" s="224" t="s">
        <v>226</v>
      </c>
      <c r="C4" s="224" t="s">
        <v>227</v>
      </c>
      <c r="D4" s="225" t="s">
        <v>228</v>
      </c>
      <c r="H4" s="175" t="s">
        <v>136</v>
      </c>
      <c r="I4" s="201" t="s">
        <v>179</v>
      </c>
    </row>
    <row r="5" spans="1:9" ht="15">
      <c r="A5" s="226" t="s">
        <v>9</v>
      </c>
      <c r="B5" s="233">
        <v>2133</v>
      </c>
      <c r="C5" s="233" t="s">
        <v>315</v>
      </c>
      <c r="D5" s="234" t="s">
        <v>20</v>
      </c>
      <c r="E5" s="237" t="s">
        <v>315</v>
      </c>
      <c r="F5" s="235"/>
      <c r="G5" s="235"/>
      <c r="H5" s="235"/>
      <c r="I5" s="235"/>
    </row>
    <row r="6" spans="1:9" ht="15">
      <c r="A6" s="226" t="s">
        <v>10</v>
      </c>
      <c r="B6" s="222"/>
      <c r="C6" s="222"/>
      <c r="D6" s="227"/>
      <c r="E6" s="238"/>
      <c r="F6" s="237" t="s">
        <v>198</v>
      </c>
      <c r="G6" s="235"/>
      <c r="H6" s="235"/>
      <c r="I6" s="235"/>
    </row>
    <row r="7" spans="1:9" ht="15">
      <c r="A7" s="228" t="s">
        <v>11</v>
      </c>
      <c r="B7" s="221"/>
      <c r="C7" s="221"/>
      <c r="D7" s="229"/>
      <c r="E7" s="237" t="s">
        <v>185</v>
      </c>
      <c r="F7" s="246" t="s">
        <v>193</v>
      </c>
      <c r="G7" s="236"/>
      <c r="H7" s="235"/>
      <c r="I7" s="235"/>
    </row>
    <row r="8" spans="1:9" ht="15">
      <c r="A8" s="228" t="s">
        <v>12</v>
      </c>
      <c r="B8" s="221"/>
      <c r="C8" s="221"/>
      <c r="D8" s="229"/>
      <c r="E8" s="238" t="s">
        <v>208</v>
      </c>
      <c r="F8" s="235"/>
      <c r="G8" s="237" t="s">
        <v>186</v>
      </c>
      <c r="H8" s="235"/>
      <c r="I8" s="235"/>
    </row>
    <row r="9" spans="1:9" ht="15">
      <c r="A9" s="226" t="s">
        <v>19</v>
      </c>
      <c r="B9" s="222"/>
      <c r="C9" s="222"/>
      <c r="D9" s="227"/>
      <c r="E9" s="237" t="s">
        <v>185</v>
      </c>
      <c r="F9" s="235"/>
      <c r="G9" s="246" t="s">
        <v>204</v>
      </c>
      <c r="H9" s="236"/>
      <c r="I9" s="235"/>
    </row>
    <row r="10" spans="1:9" ht="15">
      <c r="A10" s="226" t="s">
        <v>223</v>
      </c>
      <c r="B10" s="222"/>
      <c r="C10" s="222"/>
      <c r="D10" s="227"/>
      <c r="E10" s="238" t="s">
        <v>209</v>
      </c>
      <c r="F10" s="237" t="s">
        <v>198</v>
      </c>
      <c r="G10" s="236"/>
      <c r="H10" s="236"/>
      <c r="I10" s="235"/>
    </row>
    <row r="11" spans="1:9" ht="15">
      <c r="A11" s="228" t="s">
        <v>224</v>
      </c>
      <c r="B11" s="221"/>
      <c r="C11" s="221"/>
      <c r="D11" s="229"/>
      <c r="E11" s="237" t="s">
        <v>297</v>
      </c>
      <c r="F11" s="238" t="s">
        <v>194</v>
      </c>
      <c r="G11" s="235"/>
      <c r="H11" s="236"/>
      <c r="I11" s="235"/>
    </row>
    <row r="12" spans="1:9" ht="15">
      <c r="A12" s="230" t="s">
        <v>225</v>
      </c>
      <c r="B12" s="240">
        <v>1820</v>
      </c>
      <c r="C12" s="240" t="s">
        <v>297</v>
      </c>
      <c r="D12" s="241" t="s">
        <v>28</v>
      </c>
      <c r="E12" s="238"/>
      <c r="F12" s="235"/>
      <c r="G12" s="235"/>
      <c r="H12" s="237" t="s">
        <v>214</v>
      </c>
      <c r="I12" s="235"/>
    </row>
    <row r="13" spans="1:9" ht="15">
      <c r="A13" s="176"/>
      <c r="B13" s="47"/>
      <c r="C13" s="47"/>
      <c r="D13" s="47"/>
      <c r="E13" s="235"/>
      <c r="F13" s="251"/>
      <c r="G13" s="251"/>
      <c r="H13" s="246" t="s">
        <v>204</v>
      </c>
      <c r="I13" s="236"/>
    </row>
    <row r="14" spans="1:9" ht="15">
      <c r="A14" s="226" t="s">
        <v>234</v>
      </c>
      <c r="B14" s="233">
        <v>1837</v>
      </c>
      <c r="C14" s="233" t="s">
        <v>316</v>
      </c>
      <c r="D14" s="234" t="s">
        <v>30</v>
      </c>
      <c r="E14" s="237" t="s">
        <v>185</v>
      </c>
      <c r="F14" s="235"/>
      <c r="G14" s="235"/>
      <c r="H14" s="252"/>
      <c r="I14" s="236"/>
    </row>
    <row r="15" spans="1:9" ht="15">
      <c r="A15" s="226" t="s">
        <v>235</v>
      </c>
      <c r="B15" s="222"/>
      <c r="C15" s="222"/>
      <c r="D15" s="227"/>
      <c r="E15" s="238" t="s">
        <v>193</v>
      </c>
      <c r="F15" s="237" t="s">
        <v>198</v>
      </c>
      <c r="G15" s="235"/>
      <c r="H15" s="252"/>
      <c r="I15" s="236"/>
    </row>
    <row r="16" spans="1:9" ht="15">
      <c r="A16" s="228" t="s">
        <v>236</v>
      </c>
      <c r="B16" s="221"/>
      <c r="C16" s="221"/>
      <c r="D16" s="229"/>
      <c r="E16" s="237" t="s">
        <v>185</v>
      </c>
      <c r="F16" s="246" t="s">
        <v>195</v>
      </c>
      <c r="G16" s="236"/>
      <c r="H16" s="252"/>
      <c r="I16" s="236"/>
    </row>
    <row r="17" spans="1:9" ht="15">
      <c r="A17" s="228" t="s">
        <v>237</v>
      </c>
      <c r="B17" s="221"/>
      <c r="C17" s="221"/>
      <c r="D17" s="229"/>
      <c r="E17" s="238" t="s">
        <v>202</v>
      </c>
      <c r="F17" s="235"/>
      <c r="G17" s="237" t="s">
        <v>186</v>
      </c>
      <c r="H17" s="252"/>
      <c r="I17" s="236"/>
    </row>
    <row r="18" spans="1:9" ht="15">
      <c r="A18" s="226" t="s">
        <v>238</v>
      </c>
      <c r="B18" s="222"/>
      <c r="C18" s="222"/>
      <c r="D18" s="227"/>
      <c r="E18" s="237" t="s">
        <v>185</v>
      </c>
      <c r="F18" s="235"/>
      <c r="G18" s="238" t="s">
        <v>205</v>
      </c>
      <c r="H18" s="251"/>
      <c r="I18" s="236"/>
    </row>
    <row r="19" spans="1:9" ht="15">
      <c r="A19" s="226" t="s">
        <v>239</v>
      </c>
      <c r="B19" s="222"/>
      <c r="C19" s="222"/>
      <c r="D19" s="227"/>
      <c r="E19" s="238" t="s">
        <v>203</v>
      </c>
      <c r="F19" s="237" t="s">
        <v>198</v>
      </c>
      <c r="G19" s="236"/>
      <c r="H19" s="251"/>
      <c r="I19" s="236"/>
    </row>
    <row r="20" spans="1:9" ht="15">
      <c r="A20" s="228" t="s">
        <v>240</v>
      </c>
      <c r="B20" s="221"/>
      <c r="C20" s="221"/>
      <c r="D20" s="229"/>
      <c r="E20" s="237" t="s">
        <v>317</v>
      </c>
      <c r="F20" s="238" t="s">
        <v>196</v>
      </c>
      <c r="G20" s="235"/>
      <c r="H20" s="251"/>
      <c r="I20" s="236"/>
    </row>
    <row r="21" spans="1:9" ht="15">
      <c r="A21" s="230" t="s">
        <v>241</v>
      </c>
      <c r="B21" s="240">
        <v>1925</v>
      </c>
      <c r="C21" s="240" t="s">
        <v>317</v>
      </c>
      <c r="D21" s="241" t="s">
        <v>27</v>
      </c>
      <c r="E21" s="238"/>
      <c r="F21" s="235"/>
      <c r="G21" s="235"/>
      <c r="H21" s="251"/>
      <c r="I21" s="253" t="s">
        <v>215</v>
      </c>
    </row>
    <row r="22" spans="2:9" ht="15">
      <c r="B22" s="47"/>
      <c r="C22" s="47"/>
      <c r="D22" s="47"/>
      <c r="E22" s="235"/>
      <c r="F22" s="251"/>
      <c r="G22" s="251"/>
      <c r="H22" s="251"/>
      <c r="I22" s="246" t="s">
        <v>205</v>
      </c>
    </row>
    <row r="23" spans="1:9" ht="15">
      <c r="A23" s="226" t="s">
        <v>281</v>
      </c>
      <c r="B23" s="233">
        <v>1895</v>
      </c>
      <c r="C23" s="233" t="s">
        <v>318</v>
      </c>
      <c r="D23" s="234" t="s">
        <v>20</v>
      </c>
      <c r="E23" s="237" t="s">
        <v>318</v>
      </c>
      <c r="F23" s="235"/>
      <c r="G23" s="235"/>
      <c r="H23" s="235"/>
      <c r="I23" s="236"/>
    </row>
    <row r="24" spans="1:9" ht="15">
      <c r="A24" s="226" t="s">
        <v>282</v>
      </c>
      <c r="B24" s="222"/>
      <c r="C24" s="222"/>
      <c r="D24" s="227"/>
      <c r="E24" s="238"/>
      <c r="F24" s="237" t="s">
        <v>198</v>
      </c>
      <c r="G24" s="235"/>
      <c r="H24" s="235"/>
      <c r="I24" s="236"/>
    </row>
    <row r="25" spans="1:9" ht="15">
      <c r="A25" s="228" t="s">
        <v>283</v>
      </c>
      <c r="B25" s="221"/>
      <c r="C25" s="221"/>
      <c r="D25" s="229"/>
      <c r="E25" s="237" t="s">
        <v>185</v>
      </c>
      <c r="F25" s="246" t="s">
        <v>210</v>
      </c>
      <c r="G25" s="236"/>
      <c r="H25" s="235"/>
      <c r="I25" s="236"/>
    </row>
    <row r="26" spans="1:9" ht="15">
      <c r="A26" s="228" t="s">
        <v>284</v>
      </c>
      <c r="B26" s="221"/>
      <c r="C26" s="221"/>
      <c r="D26" s="229"/>
      <c r="E26" s="238" t="s">
        <v>194</v>
      </c>
      <c r="F26" s="235"/>
      <c r="G26" s="237" t="s">
        <v>186</v>
      </c>
      <c r="H26" s="235"/>
      <c r="I26" s="236"/>
    </row>
    <row r="27" spans="1:9" ht="15">
      <c r="A27" s="226" t="s">
        <v>285</v>
      </c>
      <c r="B27" s="222"/>
      <c r="C27" s="222"/>
      <c r="D27" s="227"/>
      <c r="E27" s="237" t="s">
        <v>185</v>
      </c>
      <c r="F27" s="235"/>
      <c r="G27" s="246" t="s">
        <v>208</v>
      </c>
      <c r="H27" s="236"/>
      <c r="I27" s="236"/>
    </row>
    <row r="28" spans="1:9" ht="15">
      <c r="A28" s="226" t="s">
        <v>286</v>
      </c>
      <c r="B28" s="222"/>
      <c r="C28" s="222"/>
      <c r="D28" s="227"/>
      <c r="E28" s="238" t="s">
        <v>210</v>
      </c>
      <c r="F28" s="237" t="s">
        <v>198</v>
      </c>
      <c r="G28" s="236"/>
      <c r="H28" s="236"/>
      <c r="I28" s="236"/>
    </row>
    <row r="29" spans="1:9" ht="15">
      <c r="A29" s="228" t="s">
        <v>287</v>
      </c>
      <c r="B29" s="221"/>
      <c r="C29" s="221"/>
      <c r="D29" s="229"/>
      <c r="E29" s="237" t="s">
        <v>185</v>
      </c>
      <c r="F29" s="238" t="s">
        <v>211</v>
      </c>
      <c r="G29" s="235"/>
      <c r="H29" s="236"/>
      <c r="I29" s="236"/>
    </row>
    <row r="30" spans="1:9" ht="15">
      <c r="A30" s="230" t="s">
        <v>288</v>
      </c>
      <c r="B30" s="240">
        <v>1747</v>
      </c>
      <c r="C30" s="240" t="s">
        <v>319</v>
      </c>
      <c r="D30" s="241" t="s">
        <v>27</v>
      </c>
      <c r="E30" s="238" t="s">
        <v>211</v>
      </c>
      <c r="F30" s="235"/>
      <c r="G30" s="235"/>
      <c r="H30" s="237" t="s">
        <v>214</v>
      </c>
      <c r="I30" s="236"/>
    </row>
    <row r="31" spans="1:9" ht="15">
      <c r="A31" s="176"/>
      <c r="B31" s="47"/>
      <c r="C31" s="47"/>
      <c r="D31" s="47"/>
      <c r="E31" s="235"/>
      <c r="F31" s="251"/>
      <c r="G31" s="251"/>
      <c r="H31" s="238" t="s">
        <v>205</v>
      </c>
      <c r="I31" s="239"/>
    </row>
    <row r="32" spans="1:9" ht="15">
      <c r="A32" s="226" t="s">
        <v>289</v>
      </c>
      <c r="B32" s="233">
        <v>1793</v>
      </c>
      <c r="C32" s="233" t="s">
        <v>35</v>
      </c>
      <c r="D32" s="234" t="s">
        <v>30</v>
      </c>
      <c r="E32" s="237" t="s">
        <v>35</v>
      </c>
      <c r="F32" s="235"/>
      <c r="G32" s="235"/>
      <c r="H32" s="252"/>
      <c r="I32" s="235"/>
    </row>
    <row r="33" spans="1:9" ht="15">
      <c r="A33" s="226" t="s">
        <v>290</v>
      </c>
      <c r="B33" s="222"/>
      <c r="C33" s="222"/>
      <c r="D33" s="227"/>
      <c r="E33" s="238"/>
      <c r="F33" s="237" t="s">
        <v>198</v>
      </c>
      <c r="G33" s="235"/>
      <c r="H33" s="252"/>
      <c r="I33" s="235"/>
    </row>
    <row r="34" spans="1:9" ht="15">
      <c r="A34" s="228" t="s">
        <v>291</v>
      </c>
      <c r="B34" s="221"/>
      <c r="C34" s="221"/>
      <c r="D34" s="229"/>
      <c r="E34" s="237" t="s">
        <v>185</v>
      </c>
      <c r="F34" s="246" t="s">
        <v>212</v>
      </c>
      <c r="G34" s="236"/>
      <c r="H34" s="252"/>
      <c r="I34" s="235"/>
    </row>
    <row r="35" spans="1:9" ht="15">
      <c r="A35" s="228" t="s">
        <v>292</v>
      </c>
      <c r="B35" s="221"/>
      <c r="C35" s="221"/>
      <c r="D35" s="229"/>
      <c r="E35" s="238" t="s">
        <v>212</v>
      </c>
      <c r="F35" s="235"/>
      <c r="G35" s="237" t="s">
        <v>186</v>
      </c>
      <c r="H35" s="252"/>
      <c r="I35" s="235"/>
    </row>
    <row r="36" spans="1:9" ht="15">
      <c r="A36" s="226" t="s">
        <v>293</v>
      </c>
      <c r="B36" s="222"/>
      <c r="C36" s="222"/>
      <c r="D36" s="227"/>
      <c r="E36" s="237" t="s">
        <v>185</v>
      </c>
      <c r="F36" s="235"/>
      <c r="G36" s="238" t="s">
        <v>209</v>
      </c>
      <c r="H36" s="251"/>
      <c r="I36" s="235"/>
    </row>
    <row r="37" spans="1:9" ht="15">
      <c r="A37" s="226" t="s">
        <v>294</v>
      </c>
      <c r="B37" s="222"/>
      <c r="C37" s="222"/>
      <c r="D37" s="227"/>
      <c r="E37" s="238" t="s">
        <v>213</v>
      </c>
      <c r="F37" s="237" t="s">
        <v>198</v>
      </c>
      <c r="G37" s="236"/>
      <c r="H37" s="251"/>
      <c r="I37" s="235"/>
    </row>
    <row r="38" spans="1:9" ht="15">
      <c r="A38" s="228" t="s">
        <v>295</v>
      </c>
      <c r="B38" s="221"/>
      <c r="C38" s="221"/>
      <c r="D38" s="229"/>
      <c r="E38" s="237" t="s">
        <v>301</v>
      </c>
      <c r="F38" s="238" t="s">
        <v>213</v>
      </c>
      <c r="G38" s="235"/>
      <c r="H38" s="251"/>
      <c r="I38" s="235"/>
    </row>
    <row r="39" spans="1:9" ht="15">
      <c r="A39" s="230" t="s">
        <v>296</v>
      </c>
      <c r="B39" s="240">
        <v>1974</v>
      </c>
      <c r="C39" s="240" t="s">
        <v>301</v>
      </c>
      <c r="D39" s="241" t="s">
        <v>28</v>
      </c>
      <c r="E39" s="238"/>
      <c r="F39" s="235"/>
      <c r="G39" s="235"/>
      <c r="H39" s="251"/>
      <c r="I39" s="235"/>
    </row>
    <row r="40" spans="5:9" ht="15">
      <c r="E40" s="235"/>
      <c r="F40" s="235"/>
      <c r="G40" s="235"/>
      <c r="H40" s="235"/>
      <c r="I40" s="235"/>
    </row>
    <row r="41" spans="1:9" ht="15">
      <c r="A41" s="247" t="s">
        <v>218</v>
      </c>
      <c r="E41" s="235"/>
      <c r="F41" s="235"/>
      <c r="G41" s="235"/>
      <c r="H41" s="235"/>
      <c r="I41" s="235"/>
    </row>
    <row r="42" spans="1:9" ht="15">
      <c r="A42" s="223"/>
      <c r="B42" s="224" t="s">
        <v>226</v>
      </c>
      <c r="C42" s="224" t="s">
        <v>227</v>
      </c>
      <c r="D42" s="225" t="s">
        <v>228</v>
      </c>
      <c r="E42" s="235"/>
      <c r="F42" s="235"/>
      <c r="G42" s="235"/>
      <c r="H42" s="235"/>
      <c r="I42" s="235"/>
    </row>
    <row r="43" spans="1:9" ht="15">
      <c r="A43" s="226" t="s">
        <v>9</v>
      </c>
      <c r="B43" s="222"/>
      <c r="C43" s="222"/>
      <c r="D43" s="227"/>
      <c r="E43" s="254"/>
      <c r="F43" s="255"/>
      <c r="G43" s="255"/>
      <c r="H43" s="255"/>
      <c r="I43" s="235"/>
    </row>
    <row r="44" spans="1:9" ht="15">
      <c r="A44" s="226" t="s">
        <v>10</v>
      </c>
      <c r="B44" s="222"/>
      <c r="C44" s="222"/>
      <c r="D44" s="227"/>
      <c r="E44" s="248"/>
      <c r="F44" s="254" t="s">
        <v>201</v>
      </c>
      <c r="G44" s="255"/>
      <c r="H44" s="255"/>
      <c r="I44" s="235"/>
    </row>
    <row r="45" spans="1:9" ht="15">
      <c r="A45" s="228" t="s">
        <v>11</v>
      </c>
      <c r="B45" s="221"/>
      <c r="C45" s="221"/>
      <c r="D45" s="229"/>
      <c r="E45" s="254" t="s">
        <v>219</v>
      </c>
      <c r="F45" s="249" t="s">
        <v>210</v>
      </c>
      <c r="G45" s="256"/>
      <c r="H45" s="255"/>
      <c r="I45" s="235"/>
    </row>
    <row r="46" spans="1:9" ht="15">
      <c r="A46" s="228" t="s">
        <v>12</v>
      </c>
      <c r="B46" s="221"/>
      <c r="C46" s="221"/>
      <c r="D46" s="229"/>
      <c r="E46" s="248" t="s">
        <v>193</v>
      </c>
      <c r="F46" s="255"/>
      <c r="G46" s="254" t="s">
        <v>220</v>
      </c>
      <c r="H46" s="255"/>
      <c r="I46" s="235"/>
    </row>
    <row r="47" spans="1:9" ht="15">
      <c r="A47" s="226" t="s">
        <v>19</v>
      </c>
      <c r="B47" s="222"/>
      <c r="C47" s="222"/>
      <c r="D47" s="227"/>
      <c r="E47" s="254" t="s">
        <v>219</v>
      </c>
      <c r="F47" s="255"/>
      <c r="G47" s="249" t="s">
        <v>204</v>
      </c>
      <c r="H47" s="256"/>
      <c r="I47" s="235"/>
    </row>
    <row r="48" spans="1:9" ht="15">
      <c r="A48" s="226" t="s">
        <v>223</v>
      </c>
      <c r="B48" s="222"/>
      <c r="C48" s="222"/>
      <c r="D48" s="227"/>
      <c r="E48" s="248" t="s">
        <v>194</v>
      </c>
      <c r="F48" s="254" t="s">
        <v>201</v>
      </c>
      <c r="G48" s="256"/>
      <c r="H48" s="256"/>
      <c r="I48" s="235"/>
    </row>
    <row r="49" spans="1:9" ht="15">
      <c r="A49" s="228" t="s">
        <v>224</v>
      </c>
      <c r="B49" s="221"/>
      <c r="C49" s="221"/>
      <c r="D49" s="229"/>
      <c r="E49" s="254" t="s">
        <v>219</v>
      </c>
      <c r="F49" s="248" t="s">
        <v>211</v>
      </c>
      <c r="G49" s="255"/>
      <c r="H49" s="256"/>
      <c r="I49" s="235"/>
    </row>
    <row r="50" spans="1:9" ht="15">
      <c r="A50" s="230" t="s">
        <v>225</v>
      </c>
      <c r="B50" s="231"/>
      <c r="C50" s="231"/>
      <c r="D50" s="232"/>
      <c r="E50" s="248" t="s">
        <v>195</v>
      </c>
      <c r="F50" s="255"/>
      <c r="G50" s="255"/>
      <c r="H50" s="257" t="s">
        <v>215</v>
      </c>
      <c r="I50" s="235"/>
    </row>
    <row r="51" spans="1:9" ht="15">
      <c r="A51" s="250"/>
      <c r="B51" s="205"/>
      <c r="C51" s="205"/>
      <c r="D51" s="205"/>
      <c r="E51" s="255"/>
      <c r="F51" s="258"/>
      <c r="G51" s="258"/>
      <c r="H51" s="249" t="s">
        <v>204</v>
      </c>
      <c r="I51" s="235"/>
    </row>
    <row r="52" spans="1:9" ht="15">
      <c r="A52" s="226" t="s">
        <v>234</v>
      </c>
      <c r="B52" s="222"/>
      <c r="C52" s="222"/>
      <c r="D52" s="227"/>
      <c r="E52" s="254" t="s">
        <v>219</v>
      </c>
      <c r="F52" s="255"/>
      <c r="G52" s="255"/>
      <c r="H52" s="259"/>
      <c r="I52" s="235"/>
    </row>
    <row r="53" spans="1:9" ht="15">
      <c r="A53" s="226" t="s">
        <v>235</v>
      </c>
      <c r="B53" s="222"/>
      <c r="C53" s="222"/>
      <c r="D53" s="227"/>
      <c r="E53" s="248" t="s">
        <v>196</v>
      </c>
      <c r="F53" s="254" t="s">
        <v>201</v>
      </c>
      <c r="G53" s="255"/>
      <c r="H53" s="259"/>
      <c r="I53" s="235"/>
    </row>
    <row r="54" spans="1:9" ht="15">
      <c r="A54" s="228" t="s">
        <v>236</v>
      </c>
      <c r="B54" s="221"/>
      <c r="C54" s="221"/>
      <c r="D54" s="229"/>
      <c r="E54" s="254" t="s">
        <v>219</v>
      </c>
      <c r="F54" s="249" t="s">
        <v>212</v>
      </c>
      <c r="G54" s="256"/>
      <c r="H54" s="259"/>
      <c r="I54" s="235"/>
    </row>
    <row r="55" spans="1:9" ht="15">
      <c r="A55" s="228" t="s">
        <v>237</v>
      </c>
      <c r="B55" s="221"/>
      <c r="C55" s="221"/>
      <c r="D55" s="229"/>
      <c r="E55" s="248" t="s">
        <v>210</v>
      </c>
      <c r="F55" s="255"/>
      <c r="G55" s="254" t="s">
        <v>220</v>
      </c>
      <c r="H55" s="259"/>
      <c r="I55" s="235"/>
    </row>
    <row r="56" spans="1:9" ht="15">
      <c r="A56" s="226" t="s">
        <v>238</v>
      </c>
      <c r="B56" s="222"/>
      <c r="C56" s="222"/>
      <c r="D56" s="227"/>
      <c r="E56" s="254" t="s">
        <v>219</v>
      </c>
      <c r="F56" s="255"/>
      <c r="G56" s="248" t="s">
        <v>205</v>
      </c>
      <c r="H56" s="258"/>
      <c r="I56" s="235"/>
    </row>
    <row r="57" spans="1:9" ht="15">
      <c r="A57" s="226" t="s">
        <v>239</v>
      </c>
      <c r="B57" s="222"/>
      <c r="C57" s="222"/>
      <c r="D57" s="227"/>
      <c r="E57" s="248" t="s">
        <v>211</v>
      </c>
      <c r="F57" s="254" t="s">
        <v>201</v>
      </c>
      <c r="G57" s="256"/>
      <c r="H57" s="258"/>
      <c r="I57" s="235"/>
    </row>
    <row r="58" spans="1:9" ht="15">
      <c r="A58" s="228" t="s">
        <v>240</v>
      </c>
      <c r="B58" s="221"/>
      <c r="C58" s="221"/>
      <c r="D58" s="229"/>
      <c r="E58" s="254"/>
      <c r="F58" s="248" t="s">
        <v>213</v>
      </c>
      <c r="G58" s="255"/>
      <c r="H58" s="258"/>
      <c r="I58" s="235"/>
    </row>
    <row r="59" spans="1:9" ht="15">
      <c r="A59" s="230" t="s">
        <v>241</v>
      </c>
      <c r="B59" s="231"/>
      <c r="C59" s="231"/>
      <c r="D59" s="232"/>
      <c r="E59" s="248"/>
      <c r="F59" s="255"/>
      <c r="G59" s="255"/>
      <c r="H59" s="258"/>
      <c r="I59" s="235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3" r:id="rId1"/>
  <headerFooter>
    <oddHeader>&amp;CMejlans Bollförening r.f.</oddHeader>
    <oddFooter>&amp;Cwww.mbf.fi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6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23.140625" style="0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25" width="9.140625" style="0" hidden="1" customWidth="1" outlineLevel="1"/>
    <col min="26" max="36" width="0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ht="15.75" thickBot="1">
      <c r="B1" s="247" t="s">
        <v>372</v>
      </c>
    </row>
    <row r="2" spans="2:21" ht="16.5" thickTop="1">
      <c r="B2" s="1"/>
      <c r="C2" s="177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339" t="s">
        <v>36</v>
      </c>
      <c r="M2" s="340"/>
      <c r="N2" s="340"/>
      <c r="O2" s="341"/>
      <c r="P2" s="342" t="s">
        <v>2</v>
      </c>
      <c r="Q2" s="343"/>
      <c r="R2" s="343"/>
      <c r="S2" s="344">
        <v>1</v>
      </c>
      <c r="T2" s="345"/>
      <c r="U2" s="346"/>
    </row>
    <row r="3" spans="2:46" ht="16.5" thickBot="1">
      <c r="B3" s="7"/>
      <c r="C3" s="178"/>
      <c r="D3" s="8" t="s">
        <v>3</v>
      </c>
      <c r="E3" s="9" t="s">
        <v>4</v>
      </c>
      <c r="F3" s="347">
        <v>1</v>
      </c>
      <c r="G3" s="348"/>
      <c r="H3" s="349"/>
      <c r="I3" s="350" t="s">
        <v>5</v>
      </c>
      <c r="J3" s="351"/>
      <c r="K3" s="351"/>
      <c r="L3" s="352">
        <v>41342</v>
      </c>
      <c r="M3" s="352"/>
      <c r="N3" s="352"/>
      <c r="O3" s="353"/>
      <c r="P3" s="10" t="s">
        <v>6</v>
      </c>
      <c r="Q3" s="192"/>
      <c r="R3" s="192"/>
      <c r="S3" s="354">
        <v>0.6875</v>
      </c>
      <c r="T3" s="355"/>
      <c r="U3" s="356"/>
      <c r="AM3" s="357" t="s">
        <v>373</v>
      </c>
      <c r="AN3" s="358"/>
      <c r="AO3" s="247"/>
      <c r="AP3" s="247"/>
      <c r="AQ3" s="247"/>
      <c r="AR3" s="247"/>
      <c r="AS3" s="268" t="s">
        <v>374</v>
      </c>
      <c r="AT3" s="268" t="s">
        <v>375</v>
      </c>
    </row>
    <row r="4" spans="2:46" ht="16.5" thickTop="1">
      <c r="B4" s="12"/>
      <c r="C4" s="182" t="s">
        <v>151</v>
      </c>
      <c r="D4" s="13" t="s">
        <v>7</v>
      </c>
      <c r="E4" s="14" t="s">
        <v>8</v>
      </c>
      <c r="F4" s="335" t="s">
        <v>9</v>
      </c>
      <c r="G4" s="336"/>
      <c r="H4" s="335" t="s">
        <v>10</v>
      </c>
      <c r="I4" s="336"/>
      <c r="J4" s="335" t="s">
        <v>11</v>
      </c>
      <c r="K4" s="336"/>
      <c r="L4" s="335" t="s">
        <v>12</v>
      </c>
      <c r="M4" s="336"/>
      <c r="N4" s="335"/>
      <c r="O4" s="336"/>
      <c r="P4" s="15" t="s">
        <v>13</v>
      </c>
      <c r="Q4" s="16" t="s">
        <v>14</v>
      </c>
      <c r="R4" s="17" t="s">
        <v>15</v>
      </c>
      <c r="S4" s="18"/>
      <c r="T4" s="337" t="s">
        <v>16</v>
      </c>
      <c r="U4" s="338"/>
      <c r="W4" s="78" t="s">
        <v>64</v>
      </c>
      <c r="X4" s="79"/>
      <c r="Y4" s="80" t="s">
        <v>65</v>
      </c>
      <c r="AL4" s="269" t="s">
        <v>376</v>
      </c>
      <c r="AM4" s="270" t="s">
        <v>377</v>
      </c>
      <c r="AN4" s="270" t="s">
        <v>378</v>
      </c>
      <c r="AO4" s="271" t="s">
        <v>379</v>
      </c>
      <c r="AP4" s="273" t="s">
        <v>380</v>
      </c>
      <c r="AQ4" s="272" t="s">
        <v>381</v>
      </c>
      <c r="AR4" s="273" t="s">
        <v>382</v>
      </c>
      <c r="AS4" s="269" t="s">
        <v>383</v>
      </c>
      <c r="AT4" s="274" t="s">
        <v>384</v>
      </c>
    </row>
    <row r="5" spans="2:46" ht="15">
      <c r="B5" s="19" t="s">
        <v>9</v>
      </c>
      <c r="C5" s="183">
        <v>1895</v>
      </c>
      <c r="D5" s="20" t="s">
        <v>318</v>
      </c>
      <c r="E5" s="21" t="s">
        <v>20</v>
      </c>
      <c r="F5" s="22"/>
      <c r="G5" s="23"/>
      <c r="H5" s="24">
        <f>+R15</f>
      </c>
      <c r="I5" s="25">
        <f>+S15</f>
      </c>
      <c r="J5" s="24">
        <f>R11</f>
      </c>
      <c r="K5" s="25">
        <f>S11</f>
      </c>
      <c r="L5" s="24">
        <f>R13</f>
      </c>
      <c r="M5" s="25">
        <f>S13</f>
      </c>
      <c r="N5" s="24"/>
      <c r="O5" s="25"/>
      <c r="P5" s="26">
        <f>IF(SUM(F5:O5)=0,"",COUNTIF(G5:G8,"3"))</f>
      </c>
      <c r="Q5" s="27">
        <f>IF(SUM(G5:P5)=0,"",COUNTIF(F5:F8,"3"))</f>
      </c>
      <c r="R5" s="28">
        <f>IF(SUM(F5:O5)=0,"",SUM(G5:G8))</f>
      </c>
      <c r="S5" s="29">
        <f>IF(SUM(F5:O5)=0,"",SUM(F5:F8))</f>
      </c>
      <c r="T5" s="402"/>
      <c r="U5" s="403"/>
      <c r="W5" s="81">
        <f>+W11+W13+W15</f>
        <v>0</v>
      </c>
      <c r="X5" s="82">
        <f>+X11+X13+X15</f>
        <v>0</v>
      </c>
      <c r="Y5" s="83">
        <f>+W5-X5</f>
        <v>0</v>
      </c>
      <c r="AL5" s="286"/>
      <c r="AM5" s="47">
        <f aca="true" t="shared" si="0" ref="AM5:AR5">AM11+AM13+AM15</f>
        <v>0</v>
      </c>
      <c r="AN5" s="47">
        <f t="shared" si="0"/>
        <v>0</v>
      </c>
      <c r="AO5" s="275">
        <f t="shared" si="0"/>
        <v>0</v>
      </c>
      <c r="AP5" s="277">
        <f t="shared" si="0"/>
        <v>0</v>
      </c>
      <c r="AQ5" s="276">
        <f t="shared" si="0"/>
        <v>0</v>
      </c>
      <c r="AR5" s="277">
        <f t="shared" si="0"/>
        <v>0</v>
      </c>
      <c r="AS5" s="278" t="e">
        <f>AO5/AP5</f>
        <v>#DIV/0!</v>
      </c>
      <c r="AT5" s="279" t="e">
        <f>AQ5/AR5</f>
        <v>#DIV/0!</v>
      </c>
    </row>
    <row r="6" spans="2:46" ht="15">
      <c r="B6" s="30" t="s">
        <v>10</v>
      </c>
      <c r="C6" s="183">
        <v>1539</v>
      </c>
      <c r="D6" s="20" t="s">
        <v>320</v>
      </c>
      <c r="E6" s="31" t="s">
        <v>170</v>
      </c>
      <c r="F6" s="32">
        <f>+S15</f>
      </c>
      <c r="G6" s="33">
        <f>+R15</f>
      </c>
      <c r="H6" s="34"/>
      <c r="I6" s="35"/>
      <c r="J6" s="32">
        <f>R14</f>
      </c>
      <c r="K6" s="33">
        <f>S14</f>
      </c>
      <c r="L6" s="32">
        <f>R12</f>
      </c>
      <c r="M6" s="33">
        <f>S12</f>
      </c>
      <c r="N6" s="32"/>
      <c r="O6" s="33"/>
      <c r="P6" s="26">
        <f>IF(SUM(F6:O6)=0,"",COUNTIF(I5:I8,"3"))</f>
      </c>
      <c r="Q6" s="27">
        <f>IF(SUM(G6:P6)=0,"",COUNTIF(H5:H8,"3"))</f>
      </c>
      <c r="R6" s="28">
        <f>IF(SUM(F6:O6)=0,"",SUM(I5:I8))</f>
      </c>
      <c r="S6" s="29">
        <f>IF(SUM(F6:O6)=0,"",SUM(H5:H8))</f>
      </c>
      <c r="T6" s="402"/>
      <c r="U6" s="403"/>
      <c r="W6" s="81">
        <f>+W12+W14+X15</f>
        <v>0</v>
      </c>
      <c r="X6" s="82">
        <f>+X12+X14+W15</f>
        <v>0</v>
      </c>
      <c r="Y6" s="83">
        <f>+W6-X6</f>
        <v>0</v>
      </c>
      <c r="AL6" s="287"/>
      <c r="AM6" s="47">
        <f>AM12+AM14+AN15</f>
        <v>0</v>
      </c>
      <c r="AN6" s="47">
        <f>AN12+AN14+AM15</f>
        <v>0</v>
      </c>
      <c r="AO6" s="275">
        <f>AO12+AO14+AP15</f>
        <v>0</v>
      </c>
      <c r="AP6" s="277">
        <f>AP12+AP14+AO15</f>
        <v>0</v>
      </c>
      <c r="AQ6" s="276">
        <f>AQ12+AQ14+AR15</f>
        <v>0</v>
      </c>
      <c r="AR6" s="277">
        <f>AR12+AR14+AQ15</f>
        <v>0</v>
      </c>
      <c r="AS6" s="278" t="e">
        <f>AO6/AP6</f>
        <v>#DIV/0!</v>
      </c>
      <c r="AT6" s="279" t="e">
        <f>AQ6/AR6</f>
        <v>#DIV/0!</v>
      </c>
    </row>
    <row r="7" spans="2:46" ht="15">
      <c r="B7" s="30" t="s">
        <v>11</v>
      </c>
      <c r="C7" s="183">
        <v>1350</v>
      </c>
      <c r="D7" s="20" t="s">
        <v>311</v>
      </c>
      <c r="E7" s="31" t="s">
        <v>27</v>
      </c>
      <c r="F7" s="32">
        <f>+S11</f>
      </c>
      <c r="G7" s="33">
        <f>+R11</f>
      </c>
      <c r="H7" s="32">
        <f>S14</f>
      </c>
      <c r="I7" s="33">
        <f>R14</f>
      </c>
      <c r="J7" s="34"/>
      <c r="K7" s="35"/>
      <c r="L7" s="32">
        <f>R16</f>
      </c>
      <c r="M7" s="33">
        <f>S16</f>
      </c>
      <c r="N7" s="32"/>
      <c r="O7" s="33"/>
      <c r="P7" s="26">
        <f>IF(SUM(F7:O7)=0,"",COUNTIF(K5:K8,"3"))</f>
      </c>
      <c r="Q7" s="27">
        <f>IF(SUM(G7:P7)=0,"",COUNTIF(J5:J8,"3"))</f>
      </c>
      <c r="R7" s="28">
        <f>IF(SUM(F7:O7)=0,"",SUM(K5:K8))</f>
      </c>
      <c r="S7" s="29">
        <f>IF(SUM(F7:O7)=0,"",SUM(J5:J8))</f>
      </c>
      <c r="T7" s="402"/>
      <c r="U7" s="403"/>
      <c r="W7" s="81">
        <f>+X11+X14+W16</f>
        <v>0</v>
      </c>
      <c r="X7" s="82">
        <f>+W11+W14+X16</f>
        <v>0</v>
      </c>
      <c r="Y7" s="83">
        <f>+W7-X7</f>
        <v>0</v>
      </c>
      <c r="AL7" s="287"/>
      <c r="AM7" s="47">
        <f>AN11+AN14+AM16</f>
        <v>0</v>
      </c>
      <c r="AN7" s="47">
        <f>AM11+AM14+AN16</f>
        <v>0</v>
      </c>
      <c r="AO7" s="275">
        <f>AP11+AP14+AO16</f>
        <v>0</v>
      </c>
      <c r="AP7" s="277">
        <f>AO11+AO14+AP16</f>
        <v>0</v>
      </c>
      <c r="AQ7" s="276">
        <f>AR11+AR14+AQ16</f>
        <v>0</v>
      </c>
      <c r="AR7" s="277">
        <f>AQ11+AQ14+AR16</f>
        <v>0</v>
      </c>
      <c r="AS7" s="278" t="e">
        <f>AO7/AP7</f>
        <v>#DIV/0!</v>
      </c>
      <c r="AT7" s="279" t="e">
        <f>AQ7/AR7</f>
        <v>#DIV/0!</v>
      </c>
    </row>
    <row r="8" spans="2:46" ht="15.75" thickBot="1">
      <c r="B8" s="36" t="s">
        <v>12</v>
      </c>
      <c r="C8" s="184">
        <v>1152</v>
      </c>
      <c r="D8" s="37" t="s">
        <v>321</v>
      </c>
      <c r="E8" s="38" t="s">
        <v>119</v>
      </c>
      <c r="F8" s="39">
        <f>S13</f>
      </c>
      <c r="G8" s="40">
        <f>R13</f>
      </c>
      <c r="H8" s="39">
        <f>S12</f>
      </c>
      <c r="I8" s="40">
        <f>R12</f>
      </c>
      <c r="J8" s="39">
        <f>S16</f>
      </c>
      <c r="K8" s="40">
        <f>R16</f>
      </c>
      <c r="L8" s="41"/>
      <c r="M8" s="42"/>
      <c r="N8" s="39"/>
      <c r="O8" s="40"/>
      <c r="P8" s="43">
        <f>IF(SUM(F8:O8)=0,"",COUNTIF(M5:M8,"3"))</f>
      </c>
      <c r="Q8" s="44">
        <f>IF(SUM(G8:P8)=0,"",COUNTIF(L5:L8,"3"))</f>
      </c>
      <c r="R8" s="45">
        <f>IF(SUM(F8:O9)=0,"",SUM(M5:M8))</f>
      </c>
      <c r="S8" s="46">
        <f>IF(SUM(F8:O8)=0,"",SUM(L5:L8))</f>
      </c>
      <c r="T8" s="404"/>
      <c r="U8" s="405"/>
      <c r="W8" s="81">
        <f>+X12+X13+X16</f>
        <v>0</v>
      </c>
      <c r="X8" s="82">
        <f>+W12+W13+W16</f>
        <v>0</v>
      </c>
      <c r="Y8" s="83">
        <f>+W8-X8</f>
        <v>0</v>
      </c>
      <c r="AL8" s="288"/>
      <c r="AM8" s="280">
        <f>AN12+AN13+AN16</f>
        <v>0</v>
      </c>
      <c r="AN8" s="280">
        <f>AM12+AM13+AM16</f>
        <v>0</v>
      </c>
      <c r="AO8" s="281">
        <f>AP12+AP13+AP16</f>
        <v>0</v>
      </c>
      <c r="AP8" s="283">
        <f>AO12+AO13+AO16</f>
        <v>0</v>
      </c>
      <c r="AQ8" s="282">
        <f>AR12+AR13+AR16</f>
        <v>0</v>
      </c>
      <c r="AR8" s="283">
        <f>AQ12+AQ13+AQ16</f>
        <v>0</v>
      </c>
      <c r="AS8" s="284" t="e">
        <f>AO8/AP8</f>
        <v>#DIV/0!</v>
      </c>
      <c r="AT8" s="285" t="e">
        <f>AQ8/AR8</f>
        <v>#DIV/0!</v>
      </c>
    </row>
    <row r="9" spans="1:26" ht="16.5" hidden="1" outlineLevel="1" thickTop="1">
      <c r="A9" s="77"/>
      <c r="B9" s="84"/>
      <c r="C9" s="130"/>
      <c r="D9" s="85" t="s">
        <v>66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88"/>
      <c r="W9" s="89"/>
      <c r="X9" s="90" t="s">
        <v>67</v>
      </c>
      <c r="Y9" s="91">
        <f>SUM(Y5:Y8)</f>
        <v>0</v>
      </c>
      <c r="Z9" s="90" t="str">
        <f>IF(Y9=0,"OK","Virhe")</f>
        <v>OK</v>
      </c>
    </row>
    <row r="10" spans="1:25" ht="16.5" hidden="1" outlineLevel="1" thickBot="1">
      <c r="A10" s="77"/>
      <c r="B10" s="92"/>
      <c r="C10" s="210"/>
      <c r="D10" s="93" t="s">
        <v>68</v>
      </c>
      <c r="E10" s="94"/>
      <c r="F10" s="94"/>
      <c r="G10" s="95"/>
      <c r="H10" s="330" t="s">
        <v>69</v>
      </c>
      <c r="I10" s="331"/>
      <c r="J10" s="332" t="s">
        <v>70</v>
      </c>
      <c r="K10" s="331"/>
      <c r="L10" s="332" t="s">
        <v>71</v>
      </c>
      <c r="M10" s="331"/>
      <c r="N10" s="332" t="s">
        <v>72</v>
      </c>
      <c r="O10" s="331"/>
      <c r="P10" s="332" t="s">
        <v>73</v>
      </c>
      <c r="Q10" s="331"/>
      <c r="R10" s="333" t="s">
        <v>74</v>
      </c>
      <c r="S10" s="334"/>
      <c r="U10" s="96"/>
      <c r="W10" s="97" t="s">
        <v>64</v>
      </c>
      <c r="X10" s="98"/>
      <c r="Y10" s="80" t="s">
        <v>65</v>
      </c>
    </row>
    <row r="11" spans="1:44" ht="15.75" hidden="1" outlineLevel="1">
      <c r="A11" s="77"/>
      <c r="B11" s="211" t="s">
        <v>75</v>
      </c>
      <c r="C11" s="179"/>
      <c r="D11" s="99" t="str">
        <f>IF(D5&gt;"",D5,"")</f>
        <v>Kantonistov Mikhail</v>
      </c>
      <c r="E11" s="100" t="str">
        <f>IF(D7&gt;"",D7,"")</f>
        <v>Ruotsalainen Topi</v>
      </c>
      <c r="F11" s="86"/>
      <c r="G11" s="101"/>
      <c r="H11" s="323"/>
      <c r="I11" s="324"/>
      <c r="J11" s="321"/>
      <c r="K11" s="322"/>
      <c r="L11" s="321"/>
      <c r="M11" s="322"/>
      <c r="N11" s="321"/>
      <c r="O11" s="322"/>
      <c r="P11" s="325"/>
      <c r="Q11" s="322"/>
      <c r="R11" s="102">
        <f aca="true" t="shared" si="1" ref="R11:R16">IF(COUNT(H11:P11)=0,"",COUNTIF(H11:P11,"&gt;=0"))</f>
      </c>
      <c r="S11" s="103">
        <f aca="true" t="shared" si="2" ref="S11:S16">IF(COUNT(H11:P11)=0,"",(IF(LEFT(H11,1)="-",1,0)+IF(LEFT(J11,1)="-",1,0)+IF(LEFT(L11,1)="-",1,0)+IF(LEFT(N11,1)="-",1,0)+IF(LEFT(P11,1)="-",1,0)))</f>
      </c>
      <c r="T11" s="104"/>
      <c r="U11" s="105"/>
      <c r="W11" s="106">
        <f aca="true" t="shared" si="3" ref="W11:X16">+AA11+AC11+AE11+AG11+AI11</f>
        <v>0</v>
      </c>
      <c r="X11" s="107">
        <f t="shared" si="3"/>
        <v>0</v>
      </c>
      <c r="Y11" s="108">
        <f aca="true" t="shared" si="4" ref="Y11:Y16">+W11-X11</f>
        <v>0</v>
      </c>
      <c r="AA11" s="109">
        <f>IF(H11="",0,IF(LEFT(H11,1)="-",ABS(H11),(IF(H11&gt;9,H11+2,11))))</f>
        <v>0</v>
      </c>
      <c r="AB11" s="110">
        <f aca="true" t="shared" si="5" ref="AB11:AB16">IF(H11="",0,IF(LEFT(H11,1)="-",(IF(ABS(H11)&gt;9,(ABS(H11)+2),11)),H11))</f>
        <v>0</v>
      </c>
      <c r="AC11" s="109">
        <f>IF(J11="",0,IF(LEFT(J11,1)="-",ABS(J11),(IF(J11&gt;9,J11+2,11))))</f>
        <v>0</v>
      </c>
      <c r="AD11" s="110">
        <f aca="true" t="shared" si="6" ref="AD11:AD16">IF(J11="",0,IF(LEFT(J11,1)="-",(IF(ABS(J11)&gt;9,(ABS(J11)+2),11)),J11))</f>
        <v>0</v>
      </c>
      <c r="AE11" s="109">
        <f>IF(L11="",0,IF(LEFT(L11,1)="-",ABS(L11),(IF(L11&gt;9,L11+2,11))))</f>
        <v>0</v>
      </c>
      <c r="AF11" s="110">
        <f aca="true" t="shared" si="7" ref="AF11:AF16">IF(L11="",0,IF(LEFT(L11,1)="-",(IF(ABS(L11)&gt;9,(ABS(L11)+2),11)),L11))</f>
        <v>0</v>
      </c>
      <c r="AG11" s="109">
        <f>IF(N11="",0,IF(LEFT(N11,1)="-",ABS(N11),(IF(N11&gt;9,N11+2,11))))</f>
        <v>0</v>
      </c>
      <c r="AH11" s="110">
        <f aca="true" t="shared" si="8" ref="AH11:AH16">IF(N11="",0,IF(LEFT(N11,1)="-",(IF(ABS(N11)&gt;9,(ABS(N11)+2),11)),N11))</f>
        <v>0</v>
      </c>
      <c r="AI11" s="109">
        <f aca="true" t="shared" si="9" ref="AI11:AI16">IF(P11="",0,IF(LEFT(P11,1)="-",ABS(P11),(IF(P11&gt;9,P11+2,11))))</f>
        <v>0</v>
      </c>
      <c r="AJ11" s="110">
        <f aca="true" t="shared" si="10" ref="AJ11:AJ16">IF(P11="",0,IF(LEFT(P11,1)="-",(IF(ABS(P11)&gt;9,(ABS(P11)+2),11)),P11))</f>
        <v>0</v>
      </c>
      <c r="AL11" s="289">
        <f>IF(OR(ISBLANK(AL5),ISBLANK(AL7)),0,1)</f>
        <v>0</v>
      </c>
      <c r="AM11" s="291">
        <f aca="true" t="shared" si="11" ref="AM11:AM16">IF(AO11=3,1,0)</f>
        <v>0</v>
      </c>
      <c r="AN11" s="206">
        <f aca="true" t="shared" si="12" ref="AN11:AN16">IF(AP11=3,1,0)</f>
        <v>0</v>
      </c>
      <c r="AO11" s="291">
        <f aca="true" t="shared" si="13" ref="AO11:AO16">IF($AL11=1,$AL11*R11,0)</f>
        <v>0</v>
      </c>
      <c r="AP11" s="206">
        <f aca="true" t="shared" si="14" ref="AP11:AP16">IF($AL11=1,$AL11*S11,0)</f>
        <v>0</v>
      </c>
      <c r="AQ11" s="291">
        <f aca="true" t="shared" si="15" ref="AQ11:AQ16">$AL11*W11</f>
        <v>0</v>
      </c>
      <c r="AR11" s="206">
        <f aca="true" t="shared" si="16" ref="AR11:AR16">$AL11*X11</f>
        <v>0</v>
      </c>
    </row>
    <row r="12" spans="1:44" ht="15.75" hidden="1" outlineLevel="1">
      <c r="A12" s="77"/>
      <c r="B12" s="212" t="s">
        <v>76</v>
      </c>
      <c r="C12" s="179"/>
      <c r="D12" s="99" t="str">
        <f>IF(D6&gt;"",D6,"")</f>
        <v>Potiris Rafail</v>
      </c>
      <c r="E12" s="111" t="str">
        <f>IF(D8&gt;"",D8,"")</f>
        <v>Weman Lauri</v>
      </c>
      <c r="F12" s="112"/>
      <c r="G12" s="101"/>
      <c r="H12" s="314"/>
      <c r="I12" s="315"/>
      <c r="J12" s="314"/>
      <c r="K12" s="315"/>
      <c r="L12" s="314"/>
      <c r="M12" s="315"/>
      <c r="N12" s="314"/>
      <c r="O12" s="315"/>
      <c r="P12" s="314"/>
      <c r="Q12" s="315"/>
      <c r="R12" s="102">
        <f t="shared" si="1"/>
      </c>
      <c r="S12" s="103">
        <f t="shared" si="2"/>
      </c>
      <c r="T12" s="113"/>
      <c r="U12" s="114"/>
      <c r="W12" s="106">
        <f t="shared" si="3"/>
        <v>0</v>
      </c>
      <c r="X12" s="107">
        <f t="shared" si="3"/>
        <v>0</v>
      </c>
      <c r="Y12" s="108">
        <f t="shared" si="4"/>
        <v>0</v>
      </c>
      <c r="AA12" s="115">
        <f>IF(H12="",0,IF(LEFT(H12,1)="-",ABS(H12),(IF(H12&gt;9,H12+2,11))))</f>
        <v>0</v>
      </c>
      <c r="AB12" s="116">
        <f t="shared" si="5"/>
        <v>0</v>
      </c>
      <c r="AC12" s="115">
        <f>IF(J12="",0,IF(LEFT(J12,1)="-",ABS(J12),(IF(J12&gt;9,J12+2,11))))</f>
        <v>0</v>
      </c>
      <c r="AD12" s="116">
        <f t="shared" si="6"/>
        <v>0</v>
      </c>
      <c r="AE12" s="115">
        <f>IF(L12="",0,IF(LEFT(L12,1)="-",ABS(L12),(IF(L12&gt;9,L12+2,11))))</f>
        <v>0</v>
      </c>
      <c r="AF12" s="116">
        <f t="shared" si="7"/>
        <v>0</v>
      </c>
      <c r="AG12" s="115">
        <f>IF(N12="",0,IF(LEFT(N12,1)="-",ABS(N12),(IF(N12&gt;9,N12+2,11))))</f>
        <v>0</v>
      </c>
      <c r="AH12" s="116">
        <f t="shared" si="8"/>
        <v>0</v>
      </c>
      <c r="AI12" s="115">
        <f t="shared" si="9"/>
        <v>0</v>
      </c>
      <c r="AJ12" s="116">
        <f t="shared" si="10"/>
        <v>0</v>
      </c>
      <c r="AL12" s="207">
        <f>IF(OR(ISBLANK(AL6),ISBLANK(AL8)),0,1)</f>
        <v>0</v>
      </c>
      <c r="AM12" s="292">
        <f t="shared" si="11"/>
        <v>0</v>
      </c>
      <c r="AN12" s="208">
        <f t="shared" si="12"/>
        <v>0</v>
      </c>
      <c r="AO12" s="292">
        <f t="shared" si="13"/>
        <v>0</v>
      </c>
      <c r="AP12" s="208">
        <f t="shared" si="14"/>
        <v>0</v>
      </c>
      <c r="AQ12" s="292">
        <f t="shared" si="15"/>
        <v>0</v>
      </c>
      <c r="AR12" s="208">
        <f t="shared" si="16"/>
        <v>0</v>
      </c>
    </row>
    <row r="13" spans="1:44" ht="16.5" hidden="1" outlineLevel="1" thickBot="1">
      <c r="A13" s="77"/>
      <c r="B13" s="212" t="s">
        <v>77</v>
      </c>
      <c r="C13" s="179"/>
      <c r="D13" s="117" t="str">
        <f>IF(D5&gt;"",D5,"")</f>
        <v>Kantonistov Mikhail</v>
      </c>
      <c r="E13" s="118" t="str">
        <f>IF(D8&gt;"",D8,"")</f>
        <v>Weman Lauri</v>
      </c>
      <c r="F13" s="94"/>
      <c r="G13" s="95"/>
      <c r="H13" s="319"/>
      <c r="I13" s="320"/>
      <c r="J13" s="319"/>
      <c r="K13" s="320"/>
      <c r="L13" s="319"/>
      <c r="M13" s="320"/>
      <c r="N13" s="319"/>
      <c r="O13" s="320"/>
      <c r="P13" s="319"/>
      <c r="Q13" s="320"/>
      <c r="R13" s="102">
        <f t="shared" si="1"/>
      </c>
      <c r="S13" s="103">
        <f t="shared" si="2"/>
      </c>
      <c r="T13" s="113"/>
      <c r="U13" s="114"/>
      <c r="W13" s="106">
        <f t="shared" si="3"/>
        <v>0</v>
      </c>
      <c r="X13" s="107">
        <f t="shared" si="3"/>
        <v>0</v>
      </c>
      <c r="Y13" s="108">
        <f t="shared" si="4"/>
        <v>0</v>
      </c>
      <c r="AA13" s="115">
        <f aca="true" t="shared" si="17" ref="AA13:AG16">IF(H13="",0,IF(LEFT(H13,1)="-",ABS(H13),(IF(H13&gt;9,H13+2,11))))</f>
        <v>0</v>
      </c>
      <c r="AB13" s="116">
        <f t="shared" si="5"/>
        <v>0</v>
      </c>
      <c r="AC13" s="115">
        <f t="shared" si="17"/>
        <v>0</v>
      </c>
      <c r="AD13" s="116">
        <f t="shared" si="6"/>
        <v>0</v>
      </c>
      <c r="AE13" s="115">
        <f t="shared" si="17"/>
        <v>0</v>
      </c>
      <c r="AF13" s="116">
        <f t="shared" si="7"/>
        <v>0</v>
      </c>
      <c r="AG13" s="115">
        <f t="shared" si="17"/>
        <v>0</v>
      </c>
      <c r="AH13" s="116">
        <f t="shared" si="8"/>
        <v>0</v>
      </c>
      <c r="AI13" s="115">
        <f t="shared" si="9"/>
        <v>0</v>
      </c>
      <c r="AJ13" s="116">
        <f t="shared" si="10"/>
        <v>0</v>
      </c>
      <c r="AL13" s="207">
        <f>IF(OR(ISBLANK(AL5),ISBLANK(AL8)),0,1)</f>
        <v>0</v>
      </c>
      <c r="AM13" s="292">
        <f t="shared" si="11"/>
        <v>0</v>
      </c>
      <c r="AN13" s="208">
        <f t="shared" si="12"/>
        <v>0</v>
      </c>
      <c r="AO13" s="292">
        <f t="shared" si="13"/>
        <v>0</v>
      </c>
      <c r="AP13" s="208">
        <f t="shared" si="14"/>
        <v>0</v>
      </c>
      <c r="AQ13" s="292">
        <f t="shared" si="15"/>
        <v>0</v>
      </c>
      <c r="AR13" s="208">
        <f t="shared" si="16"/>
        <v>0</v>
      </c>
    </row>
    <row r="14" spans="1:44" ht="15.75" hidden="1" outlineLevel="1">
      <c r="A14" s="77"/>
      <c r="B14" s="212" t="s">
        <v>78</v>
      </c>
      <c r="C14" s="179"/>
      <c r="D14" s="99" t="str">
        <f>IF(D6&gt;"",D6,"")</f>
        <v>Potiris Rafail</v>
      </c>
      <c r="E14" s="111" t="str">
        <f>IF(D7&gt;"",D7,"")</f>
        <v>Ruotsalainen Topi</v>
      </c>
      <c r="F14" s="86"/>
      <c r="G14" s="101"/>
      <c r="H14" s="321"/>
      <c r="I14" s="322"/>
      <c r="J14" s="321"/>
      <c r="K14" s="322"/>
      <c r="L14" s="321"/>
      <c r="M14" s="322"/>
      <c r="N14" s="321"/>
      <c r="O14" s="322"/>
      <c r="P14" s="321"/>
      <c r="Q14" s="322"/>
      <c r="R14" s="102">
        <f t="shared" si="1"/>
      </c>
      <c r="S14" s="103">
        <f t="shared" si="2"/>
      </c>
      <c r="T14" s="113"/>
      <c r="U14" s="114"/>
      <c r="W14" s="106">
        <f t="shared" si="3"/>
        <v>0</v>
      </c>
      <c r="X14" s="107">
        <f t="shared" si="3"/>
        <v>0</v>
      </c>
      <c r="Y14" s="108">
        <f t="shared" si="4"/>
        <v>0</v>
      </c>
      <c r="AA14" s="115">
        <f t="shared" si="17"/>
        <v>0</v>
      </c>
      <c r="AB14" s="116">
        <f t="shared" si="5"/>
        <v>0</v>
      </c>
      <c r="AC14" s="115">
        <f t="shared" si="17"/>
        <v>0</v>
      </c>
      <c r="AD14" s="116">
        <f t="shared" si="6"/>
        <v>0</v>
      </c>
      <c r="AE14" s="115">
        <f t="shared" si="17"/>
        <v>0</v>
      </c>
      <c r="AF14" s="116">
        <f t="shared" si="7"/>
        <v>0</v>
      </c>
      <c r="AG14" s="115">
        <f t="shared" si="17"/>
        <v>0</v>
      </c>
      <c r="AH14" s="116">
        <f t="shared" si="8"/>
        <v>0</v>
      </c>
      <c r="AI14" s="115">
        <f t="shared" si="9"/>
        <v>0</v>
      </c>
      <c r="AJ14" s="116">
        <f t="shared" si="10"/>
        <v>0</v>
      </c>
      <c r="AL14" s="207">
        <f>IF(OR(ISBLANK(AL6),ISBLANK(AL7)),0,1)</f>
        <v>0</v>
      </c>
      <c r="AM14" s="292">
        <f t="shared" si="11"/>
        <v>0</v>
      </c>
      <c r="AN14" s="208">
        <f t="shared" si="12"/>
        <v>0</v>
      </c>
      <c r="AO14" s="292">
        <f t="shared" si="13"/>
        <v>0</v>
      </c>
      <c r="AP14" s="208">
        <f t="shared" si="14"/>
        <v>0</v>
      </c>
      <c r="AQ14" s="292">
        <f t="shared" si="15"/>
        <v>0</v>
      </c>
      <c r="AR14" s="208">
        <f t="shared" si="16"/>
        <v>0</v>
      </c>
    </row>
    <row r="15" spans="1:44" ht="15.75" hidden="1" outlineLevel="1">
      <c r="A15" s="77"/>
      <c r="B15" s="212" t="s">
        <v>79</v>
      </c>
      <c r="C15" s="179"/>
      <c r="D15" s="99" t="str">
        <f>IF(D5&gt;"",D5,"")</f>
        <v>Kantonistov Mikhail</v>
      </c>
      <c r="E15" s="111" t="str">
        <f>IF(D6&gt;"",D6,"")</f>
        <v>Potiris Rafail</v>
      </c>
      <c r="F15" s="112"/>
      <c r="G15" s="101"/>
      <c r="H15" s="314"/>
      <c r="I15" s="315"/>
      <c r="J15" s="314"/>
      <c r="K15" s="315"/>
      <c r="L15" s="316"/>
      <c r="M15" s="315"/>
      <c r="N15" s="314"/>
      <c r="O15" s="315"/>
      <c r="P15" s="314"/>
      <c r="Q15" s="315"/>
      <c r="R15" s="102">
        <f t="shared" si="1"/>
      </c>
      <c r="S15" s="103">
        <f t="shared" si="2"/>
      </c>
      <c r="T15" s="113"/>
      <c r="U15" s="114"/>
      <c r="W15" s="106">
        <f t="shared" si="3"/>
        <v>0</v>
      </c>
      <c r="X15" s="107">
        <f t="shared" si="3"/>
        <v>0</v>
      </c>
      <c r="Y15" s="108">
        <f t="shared" si="4"/>
        <v>0</v>
      </c>
      <c r="AA15" s="115">
        <f t="shared" si="17"/>
        <v>0</v>
      </c>
      <c r="AB15" s="116">
        <f t="shared" si="5"/>
        <v>0</v>
      </c>
      <c r="AC15" s="115">
        <f t="shared" si="17"/>
        <v>0</v>
      </c>
      <c r="AD15" s="116">
        <f t="shared" si="6"/>
        <v>0</v>
      </c>
      <c r="AE15" s="115">
        <f t="shared" si="17"/>
        <v>0</v>
      </c>
      <c r="AF15" s="116">
        <f t="shared" si="7"/>
        <v>0</v>
      </c>
      <c r="AG15" s="115">
        <f t="shared" si="17"/>
        <v>0</v>
      </c>
      <c r="AH15" s="116">
        <f t="shared" si="8"/>
        <v>0</v>
      </c>
      <c r="AI15" s="115">
        <f t="shared" si="9"/>
        <v>0</v>
      </c>
      <c r="AJ15" s="116">
        <f t="shared" si="10"/>
        <v>0</v>
      </c>
      <c r="AL15" s="207">
        <f>IF(OR(ISBLANK(AL5),ISBLANK(AL6)),0,1)</f>
        <v>0</v>
      </c>
      <c r="AM15" s="292">
        <f t="shared" si="11"/>
        <v>0</v>
      </c>
      <c r="AN15" s="208">
        <f t="shared" si="12"/>
        <v>0</v>
      </c>
      <c r="AO15" s="292">
        <f t="shared" si="13"/>
        <v>0</v>
      </c>
      <c r="AP15" s="208">
        <f t="shared" si="14"/>
        <v>0</v>
      </c>
      <c r="AQ15" s="292">
        <f t="shared" si="15"/>
        <v>0</v>
      </c>
      <c r="AR15" s="208">
        <f t="shared" si="16"/>
        <v>0</v>
      </c>
    </row>
    <row r="16" spans="1:44" ht="16.5" hidden="1" outlineLevel="1" thickBot="1">
      <c r="A16" s="77"/>
      <c r="B16" s="213" t="s">
        <v>80</v>
      </c>
      <c r="C16" s="180"/>
      <c r="D16" s="119" t="str">
        <f>IF(D7&gt;"",D7,"")</f>
        <v>Ruotsalainen Topi</v>
      </c>
      <c r="E16" s="120" t="str">
        <f>IF(D8&gt;"",D8,"")</f>
        <v>Weman Lauri</v>
      </c>
      <c r="F16" s="121"/>
      <c r="G16" s="122"/>
      <c r="H16" s="317"/>
      <c r="I16" s="318"/>
      <c r="J16" s="317"/>
      <c r="K16" s="318"/>
      <c r="L16" s="317"/>
      <c r="M16" s="318"/>
      <c r="N16" s="317"/>
      <c r="O16" s="318"/>
      <c r="P16" s="317"/>
      <c r="Q16" s="318"/>
      <c r="R16" s="123">
        <f t="shared" si="1"/>
      </c>
      <c r="S16" s="124">
        <f t="shared" si="2"/>
      </c>
      <c r="T16" s="125"/>
      <c r="U16" s="126"/>
      <c r="W16" s="106">
        <f t="shared" si="3"/>
        <v>0</v>
      </c>
      <c r="X16" s="107">
        <f t="shared" si="3"/>
        <v>0</v>
      </c>
      <c r="Y16" s="108">
        <f t="shared" si="4"/>
        <v>0</v>
      </c>
      <c r="AA16" s="127">
        <f t="shared" si="17"/>
        <v>0</v>
      </c>
      <c r="AB16" s="128">
        <f t="shared" si="5"/>
        <v>0</v>
      </c>
      <c r="AC16" s="127">
        <f t="shared" si="17"/>
        <v>0</v>
      </c>
      <c r="AD16" s="128">
        <f t="shared" si="6"/>
        <v>0</v>
      </c>
      <c r="AE16" s="127">
        <f t="shared" si="17"/>
        <v>0</v>
      </c>
      <c r="AF16" s="128">
        <f t="shared" si="7"/>
        <v>0</v>
      </c>
      <c r="AG16" s="127">
        <f t="shared" si="17"/>
        <v>0</v>
      </c>
      <c r="AH16" s="128">
        <f t="shared" si="8"/>
        <v>0</v>
      </c>
      <c r="AI16" s="127">
        <f t="shared" si="9"/>
        <v>0</v>
      </c>
      <c r="AJ16" s="128">
        <f t="shared" si="10"/>
        <v>0</v>
      </c>
      <c r="AL16" s="290">
        <f>IF(OR(ISBLANK(AL7),ISBLANK(AL8)),0,1)</f>
        <v>0</v>
      </c>
      <c r="AM16" s="293">
        <f t="shared" si="11"/>
        <v>0</v>
      </c>
      <c r="AN16" s="209">
        <f t="shared" si="12"/>
        <v>0</v>
      </c>
      <c r="AO16" s="293">
        <f t="shared" si="13"/>
        <v>0</v>
      </c>
      <c r="AP16" s="209">
        <f t="shared" si="14"/>
        <v>0</v>
      </c>
      <c r="AQ16" s="293">
        <f t="shared" si="15"/>
        <v>0</v>
      </c>
      <c r="AR16" s="209">
        <f t="shared" si="16"/>
        <v>0</v>
      </c>
    </row>
    <row r="17" ht="16.5" collapsed="1" thickBot="1" thickTop="1"/>
    <row r="18" spans="2:21" ht="16.5" thickTop="1">
      <c r="B18" s="1"/>
      <c r="C18" s="177"/>
      <c r="D18" s="2" t="s">
        <v>126</v>
      </c>
      <c r="E18" s="3"/>
      <c r="F18" s="3"/>
      <c r="G18" s="3"/>
      <c r="H18" s="4"/>
      <c r="I18" s="3"/>
      <c r="J18" s="5" t="s">
        <v>0</v>
      </c>
      <c r="K18" s="6"/>
      <c r="L18" s="339" t="s">
        <v>36</v>
      </c>
      <c r="M18" s="340"/>
      <c r="N18" s="340"/>
      <c r="O18" s="341"/>
      <c r="P18" s="342" t="s">
        <v>2</v>
      </c>
      <c r="Q18" s="343"/>
      <c r="R18" s="343"/>
      <c r="S18" s="344">
        <v>2</v>
      </c>
      <c r="T18" s="345"/>
      <c r="U18" s="346"/>
    </row>
    <row r="19" spans="2:46" ht="16.5" thickBot="1">
      <c r="B19" s="7"/>
      <c r="C19" s="178"/>
      <c r="D19" s="8" t="s">
        <v>3</v>
      </c>
      <c r="E19" s="9" t="s">
        <v>4</v>
      </c>
      <c r="F19" s="347">
        <v>2</v>
      </c>
      <c r="G19" s="348"/>
      <c r="H19" s="349"/>
      <c r="I19" s="350" t="s">
        <v>5</v>
      </c>
      <c r="J19" s="351"/>
      <c r="K19" s="351"/>
      <c r="L19" s="352">
        <v>41342</v>
      </c>
      <c r="M19" s="352"/>
      <c r="N19" s="352"/>
      <c r="O19" s="353"/>
      <c r="P19" s="10" t="s">
        <v>6</v>
      </c>
      <c r="Q19" s="192"/>
      <c r="R19" s="192"/>
      <c r="S19" s="354">
        <v>0.6875</v>
      </c>
      <c r="T19" s="355"/>
      <c r="U19" s="356"/>
      <c r="AM19" s="357" t="s">
        <v>373</v>
      </c>
      <c r="AN19" s="358"/>
      <c r="AO19" s="247"/>
      <c r="AP19" s="247"/>
      <c r="AQ19" s="247"/>
      <c r="AR19" s="247"/>
      <c r="AS19" s="268" t="s">
        <v>374</v>
      </c>
      <c r="AT19" s="268" t="s">
        <v>375</v>
      </c>
    </row>
    <row r="20" spans="2:46" ht="16.5" thickTop="1">
      <c r="B20" s="12"/>
      <c r="C20" s="182" t="s">
        <v>151</v>
      </c>
      <c r="D20" s="13" t="s">
        <v>7</v>
      </c>
      <c r="E20" s="14" t="s">
        <v>8</v>
      </c>
      <c r="F20" s="335" t="s">
        <v>9</v>
      </c>
      <c r="G20" s="336"/>
      <c r="H20" s="335" t="s">
        <v>10</v>
      </c>
      <c r="I20" s="336"/>
      <c r="J20" s="335" t="s">
        <v>11</v>
      </c>
      <c r="K20" s="336"/>
      <c r="L20" s="335" t="s">
        <v>12</v>
      </c>
      <c r="M20" s="336"/>
      <c r="N20" s="335"/>
      <c r="O20" s="336"/>
      <c r="P20" s="15" t="s">
        <v>13</v>
      </c>
      <c r="Q20" s="16" t="s">
        <v>14</v>
      </c>
      <c r="R20" s="17" t="s">
        <v>15</v>
      </c>
      <c r="S20" s="18"/>
      <c r="T20" s="337" t="s">
        <v>16</v>
      </c>
      <c r="U20" s="338"/>
      <c r="W20" s="78" t="s">
        <v>64</v>
      </c>
      <c r="X20" s="79"/>
      <c r="Y20" s="80" t="s">
        <v>65</v>
      </c>
      <c r="AL20" s="269" t="s">
        <v>376</v>
      </c>
      <c r="AM20" s="270" t="s">
        <v>377</v>
      </c>
      <c r="AN20" s="270" t="s">
        <v>378</v>
      </c>
      <c r="AO20" s="271" t="s">
        <v>379</v>
      </c>
      <c r="AP20" s="273" t="s">
        <v>380</v>
      </c>
      <c r="AQ20" s="272" t="s">
        <v>381</v>
      </c>
      <c r="AR20" s="273" t="s">
        <v>382</v>
      </c>
      <c r="AS20" s="269" t="s">
        <v>383</v>
      </c>
      <c r="AT20" s="274" t="s">
        <v>384</v>
      </c>
    </row>
    <row r="21" spans="2:46" ht="15">
      <c r="B21" s="19" t="s">
        <v>9</v>
      </c>
      <c r="C21" s="183">
        <v>1842</v>
      </c>
      <c r="D21" s="20" t="s">
        <v>322</v>
      </c>
      <c r="E21" s="21" t="s">
        <v>26</v>
      </c>
      <c r="F21" s="22"/>
      <c r="G21" s="23"/>
      <c r="H21" s="24">
        <f>+R31</f>
      </c>
      <c r="I21" s="25">
        <f>+S31</f>
      </c>
      <c r="J21" s="24">
        <f>R27</f>
      </c>
      <c r="K21" s="25">
        <f>S27</f>
      </c>
      <c r="L21" s="24">
        <f>R29</f>
      </c>
      <c r="M21" s="25">
        <f>S29</f>
      </c>
      <c r="N21" s="24"/>
      <c r="O21" s="25"/>
      <c r="P21" s="26">
        <f>IF(SUM(F21:O21)=0,"",COUNTIF(G21:G24,"3"))</f>
      </c>
      <c r="Q21" s="27">
        <f>IF(SUM(G21:P21)=0,"",COUNTIF(F21:F24,"3"))</f>
      </c>
      <c r="R21" s="28">
        <f>IF(SUM(F21:O21)=0,"",SUM(G21:G24))</f>
      </c>
      <c r="S21" s="29">
        <f>IF(SUM(F21:O21)=0,"",SUM(F21:F24))</f>
      </c>
      <c r="T21" s="402"/>
      <c r="U21" s="403"/>
      <c r="W21" s="81">
        <f>+W27+W29+W31</f>
        <v>0</v>
      </c>
      <c r="X21" s="82">
        <f>+X27+X29+X31</f>
        <v>0</v>
      </c>
      <c r="Y21" s="83">
        <f>+W21-X21</f>
        <v>0</v>
      </c>
      <c r="AL21" s="286"/>
      <c r="AM21" s="47">
        <f aca="true" t="shared" si="18" ref="AM21:AR21">AM27+AM29+AM31</f>
        <v>0</v>
      </c>
      <c r="AN21" s="47">
        <f t="shared" si="18"/>
        <v>0</v>
      </c>
      <c r="AO21" s="275">
        <f t="shared" si="18"/>
        <v>0</v>
      </c>
      <c r="AP21" s="277">
        <f t="shared" si="18"/>
        <v>0</v>
      </c>
      <c r="AQ21" s="276">
        <f t="shared" si="18"/>
        <v>0</v>
      </c>
      <c r="AR21" s="277">
        <f t="shared" si="18"/>
        <v>0</v>
      </c>
      <c r="AS21" s="278" t="e">
        <f>AO21/AP21</f>
        <v>#DIV/0!</v>
      </c>
      <c r="AT21" s="279" t="e">
        <f>AQ21/AR21</f>
        <v>#DIV/0!</v>
      </c>
    </row>
    <row r="22" spans="2:46" ht="15">
      <c r="B22" s="30" t="s">
        <v>10</v>
      </c>
      <c r="C22" s="183">
        <v>1507</v>
      </c>
      <c r="D22" s="20" t="s">
        <v>323</v>
      </c>
      <c r="E22" s="31" t="s">
        <v>3</v>
      </c>
      <c r="F22" s="32">
        <f>+S31</f>
      </c>
      <c r="G22" s="33">
        <f>+R31</f>
      </c>
      <c r="H22" s="34"/>
      <c r="I22" s="35"/>
      <c r="J22" s="32">
        <f>R30</f>
      </c>
      <c r="K22" s="33">
        <f>S30</f>
      </c>
      <c r="L22" s="32">
        <f>R28</f>
      </c>
      <c r="M22" s="33">
        <f>S28</f>
      </c>
      <c r="N22" s="32"/>
      <c r="O22" s="33"/>
      <c r="P22" s="26">
        <f>IF(SUM(F22:O22)=0,"",COUNTIF(I21:I24,"3"))</f>
      </c>
      <c r="Q22" s="27">
        <f>IF(SUM(G22:P22)=0,"",COUNTIF(H21:H24,"3"))</f>
      </c>
      <c r="R22" s="28">
        <f>IF(SUM(F22:O22)=0,"",SUM(I21:I24))</f>
      </c>
      <c r="S22" s="29">
        <f>IF(SUM(F22:O22)=0,"",SUM(H21:H24))</f>
      </c>
      <c r="T22" s="402"/>
      <c r="U22" s="403"/>
      <c r="W22" s="81">
        <f>+W28+W30+X31</f>
        <v>0</v>
      </c>
      <c r="X22" s="82">
        <f>+X28+X30+W31</f>
        <v>0</v>
      </c>
      <c r="Y22" s="83">
        <f>+W22-X22</f>
        <v>0</v>
      </c>
      <c r="AL22" s="287"/>
      <c r="AM22" s="47">
        <f>AM28+AM30+AN31</f>
        <v>0</v>
      </c>
      <c r="AN22" s="47">
        <f>AN28+AN30+AM31</f>
        <v>0</v>
      </c>
      <c r="AO22" s="275">
        <f>AO28+AO30+AP31</f>
        <v>0</v>
      </c>
      <c r="AP22" s="277">
        <f>AP28+AP30+AO31</f>
        <v>0</v>
      </c>
      <c r="AQ22" s="276">
        <f>AQ28+AQ30+AR31</f>
        <v>0</v>
      </c>
      <c r="AR22" s="277">
        <f>AR28+AR30+AQ31</f>
        <v>0</v>
      </c>
      <c r="AS22" s="278" t="e">
        <f>AO22/AP22</f>
        <v>#DIV/0!</v>
      </c>
      <c r="AT22" s="279" t="e">
        <f>AQ22/AR22</f>
        <v>#DIV/0!</v>
      </c>
    </row>
    <row r="23" spans="2:46" ht="15">
      <c r="B23" s="30" t="s">
        <v>11</v>
      </c>
      <c r="C23" s="183">
        <v>1408</v>
      </c>
      <c r="D23" s="20" t="s">
        <v>307</v>
      </c>
      <c r="E23" s="31" t="s">
        <v>27</v>
      </c>
      <c r="F23" s="32">
        <f>+S27</f>
      </c>
      <c r="G23" s="33">
        <f>+R27</f>
      </c>
      <c r="H23" s="32">
        <f>S30</f>
      </c>
      <c r="I23" s="33">
        <f>R30</f>
      </c>
      <c r="J23" s="34"/>
      <c r="K23" s="35"/>
      <c r="L23" s="32">
        <f>R32</f>
      </c>
      <c r="M23" s="33">
        <f>S32</f>
      </c>
      <c r="N23" s="32"/>
      <c r="O23" s="33"/>
      <c r="P23" s="26">
        <f>IF(SUM(F23:O23)=0,"",COUNTIF(K21:K24,"3"))</f>
      </c>
      <c r="Q23" s="27">
        <f>IF(SUM(G23:P23)=0,"",COUNTIF(J21:J24,"3"))</f>
      </c>
      <c r="R23" s="28">
        <f>IF(SUM(F23:O23)=0,"",SUM(K21:K24))</f>
      </c>
      <c r="S23" s="29">
        <f>IF(SUM(F23:O23)=0,"",SUM(J21:J24))</f>
      </c>
      <c r="T23" s="402"/>
      <c r="U23" s="403"/>
      <c r="W23" s="81">
        <f>+X27+X30+W32</f>
        <v>0</v>
      </c>
      <c r="X23" s="82">
        <f>+W27+W30+X32</f>
        <v>0</v>
      </c>
      <c r="Y23" s="83">
        <f>+W23-X23</f>
        <v>0</v>
      </c>
      <c r="AL23" s="287"/>
      <c r="AM23" s="47">
        <f>AN27+AN30+AM32</f>
        <v>0</v>
      </c>
      <c r="AN23" s="47">
        <f>AM27+AM30+AN32</f>
        <v>0</v>
      </c>
      <c r="AO23" s="275">
        <f>AP27+AP30+AO32</f>
        <v>0</v>
      </c>
      <c r="AP23" s="277">
        <f>AO27+AO30+AP32</f>
        <v>0</v>
      </c>
      <c r="AQ23" s="276">
        <f>AR27+AR30+AQ32</f>
        <v>0</v>
      </c>
      <c r="AR23" s="277">
        <f>AQ27+AQ30+AR32</f>
        <v>0</v>
      </c>
      <c r="AS23" s="278" t="e">
        <f>AO23/AP23</f>
        <v>#DIV/0!</v>
      </c>
      <c r="AT23" s="279" t="e">
        <f>AQ23/AR23</f>
        <v>#DIV/0!</v>
      </c>
    </row>
    <row r="24" spans="2:46" ht="15.75" thickBot="1">
      <c r="B24" s="36" t="s">
        <v>12</v>
      </c>
      <c r="C24" s="184">
        <v>1159</v>
      </c>
      <c r="D24" s="37" t="s">
        <v>302</v>
      </c>
      <c r="E24" s="38" t="s">
        <v>32</v>
      </c>
      <c r="F24" s="39">
        <f>S29</f>
      </c>
      <c r="G24" s="40">
        <f>R29</f>
      </c>
      <c r="H24" s="39">
        <f>S28</f>
      </c>
      <c r="I24" s="40">
        <f>R28</f>
      </c>
      <c r="J24" s="39">
        <f>S32</f>
      </c>
      <c r="K24" s="40">
        <f>R32</f>
      </c>
      <c r="L24" s="41"/>
      <c r="M24" s="42"/>
      <c r="N24" s="39"/>
      <c r="O24" s="40"/>
      <c r="P24" s="43">
        <f>IF(SUM(F24:O24)=0,"",COUNTIF(M21:M24,"3"))</f>
      </c>
      <c r="Q24" s="44">
        <f>IF(SUM(G24:P24)=0,"",COUNTIF(L21:L24,"3"))</f>
      </c>
      <c r="R24" s="45">
        <f>IF(SUM(F24:O25)=0,"",SUM(M21:M24))</f>
      </c>
      <c r="S24" s="46">
        <f>IF(SUM(F24:O24)=0,"",SUM(L21:L24))</f>
      </c>
      <c r="T24" s="404"/>
      <c r="U24" s="405"/>
      <c r="W24" s="81">
        <f>+X28+X29+X32</f>
        <v>0</v>
      </c>
      <c r="X24" s="82">
        <f>+W28+W29+W32</f>
        <v>0</v>
      </c>
      <c r="Y24" s="83">
        <f>+W24-X24</f>
        <v>0</v>
      </c>
      <c r="AL24" s="288"/>
      <c r="AM24" s="280">
        <f>AN28+AN29+AN32</f>
        <v>0</v>
      </c>
      <c r="AN24" s="280">
        <f>AM28+AM29+AM32</f>
        <v>0</v>
      </c>
      <c r="AO24" s="281">
        <f>AP28+AP29+AP32</f>
        <v>0</v>
      </c>
      <c r="AP24" s="283">
        <f>AO28+AO29+AO32</f>
        <v>0</v>
      </c>
      <c r="AQ24" s="282">
        <f>AR28+AR29+AR32</f>
        <v>0</v>
      </c>
      <c r="AR24" s="283">
        <f>AQ28+AQ29+AQ32</f>
        <v>0</v>
      </c>
      <c r="AS24" s="284" t="e">
        <f>AO24/AP24</f>
        <v>#DIV/0!</v>
      </c>
      <c r="AT24" s="285" t="e">
        <f>AQ24/AR24</f>
        <v>#DIV/0!</v>
      </c>
    </row>
    <row r="25" spans="1:26" ht="16.5" hidden="1" outlineLevel="1" thickTop="1">
      <c r="A25" s="77"/>
      <c r="B25" s="84"/>
      <c r="C25" s="130"/>
      <c r="D25" s="85" t="s">
        <v>66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8"/>
      <c r="W25" s="89"/>
      <c r="X25" s="90" t="s">
        <v>67</v>
      </c>
      <c r="Y25" s="91">
        <f>SUM(Y21:Y24)</f>
        <v>0</v>
      </c>
      <c r="Z25" s="90" t="str">
        <f>IF(Y25=0,"OK","Virhe")</f>
        <v>OK</v>
      </c>
    </row>
    <row r="26" spans="1:25" ht="16.5" hidden="1" outlineLevel="1" thickBot="1">
      <c r="A26" s="77"/>
      <c r="B26" s="92"/>
      <c r="C26" s="210"/>
      <c r="D26" s="93" t="s">
        <v>68</v>
      </c>
      <c r="E26" s="94"/>
      <c r="F26" s="94"/>
      <c r="G26" s="95"/>
      <c r="H26" s="330" t="s">
        <v>69</v>
      </c>
      <c r="I26" s="331"/>
      <c r="J26" s="332" t="s">
        <v>70</v>
      </c>
      <c r="K26" s="331"/>
      <c r="L26" s="332" t="s">
        <v>71</v>
      </c>
      <c r="M26" s="331"/>
      <c r="N26" s="332" t="s">
        <v>72</v>
      </c>
      <c r="O26" s="331"/>
      <c r="P26" s="332" t="s">
        <v>73</v>
      </c>
      <c r="Q26" s="331"/>
      <c r="R26" s="333" t="s">
        <v>74</v>
      </c>
      <c r="S26" s="334"/>
      <c r="U26" s="96"/>
      <c r="W26" s="97" t="s">
        <v>64</v>
      </c>
      <c r="X26" s="98"/>
      <c r="Y26" s="80" t="s">
        <v>65</v>
      </c>
    </row>
    <row r="27" spans="1:44" ht="15.75" hidden="1" outlineLevel="1">
      <c r="A27" s="77"/>
      <c r="B27" s="211" t="s">
        <v>75</v>
      </c>
      <c r="C27" s="179"/>
      <c r="D27" s="99" t="str">
        <f>IF(D21&gt;"",D21,"")</f>
        <v>Pihajoki Niko</v>
      </c>
      <c r="E27" s="100" t="str">
        <f>IF(D23&gt;"",D23,"")</f>
        <v>Leskinen Samu</v>
      </c>
      <c r="F27" s="86"/>
      <c r="G27" s="101"/>
      <c r="H27" s="323"/>
      <c r="I27" s="324"/>
      <c r="J27" s="321"/>
      <c r="K27" s="322"/>
      <c r="L27" s="321"/>
      <c r="M27" s="322"/>
      <c r="N27" s="321"/>
      <c r="O27" s="322"/>
      <c r="P27" s="325"/>
      <c r="Q27" s="322"/>
      <c r="R27" s="102">
        <f aca="true" t="shared" si="19" ref="R27:R32">IF(COUNT(H27:P27)=0,"",COUNTIF(H27:P27,"&gt;=0"))</f>
      </c>
      <c r="S27" s="103">
        <f aca="true" t="shared" si="20" ref="S27:S32">IF(COUNT(H27:P27)=0,"",(IF(LEFT(H27,1)="-",1,0)+IF(LEFT(J27,1)="-",1,0)+IF(LEFT(L27,1)="-",1,0)+IF(LEFT(N27,1)="-",1,0)+IF(LEFT(P27,1)="-",1,0)))</f>
      </c>
      <c r="T27" s="104"/>
      <c r="U27" s="105"/>
      <c r="W27" s="106">
        <f aca="true" t="shared" si="21" ref="W27:W32">+AA27+AC27+AE27+AG27+AI27</f>
        <v>0</v>
      </c>
      <c r="X27" s="107">
        <f aca="true" t="shared" si="22" ref="X27:X32">+AB27+AD27+AF27+AH27+AJ27</f>
        <v>0</v>
      </c>
      <c r="Y27" s="108">
        <f aca="true" t="shared" si="23" ref="Y27:Y32">+W27-X27</f>
        <v>0</v>
      </c>
      <c r="AA27" s="109">
        <f aca="true" t="shared" si="24" ref="AA27:AA32">IF(H27="",0,IF(LEFT(H27,1)="-",ABS(H27),(IF(H27&gt;9,H27+2,11))))</f>
        <v>0</v>
      </c>
      <c r="AB27" s="110">
        <f aca="true" t="shared" si="25" ref="AB27:AB32">IF(H27="",0,IF(LEFT(H27,1)="-",(IF(ABS(H27)&gt;9,(ABS(H27)+2),11)),H27))</f>
        <v>0</v>
      </c>
      <c r="AC27" s="109">
        <f aca="true" t="shared" si="26" ref="AC27:AC32">IF(J27="",0,IF(LEFT(J27,1)="-",ABS(J27),(IF(J27&gt;9,J27+2,11))))</f>
        <v>0</v>
      </c>
      <c r="AD27" s="110">
        <f aca="true" t="shared" si="27" ref="AD27:AD32">IF(J27="",0,IF(LEFT(J27,1)="-",(IF(ABS(J27)&gt;9,(ABS(J27)+2),11)),J27))</f>
        <v>0</v>
      </c>
      <c r="AE27" s="109">
        <f aca="true" t="shared" si="28" ref="AE27:AE32">IF(L27="",0,IF(LEFT(L27,1)="-",ABS(L27),(IF(L27&gt;9,L27+2,11))))</f>
        <v>0</v>
      </c>
      <c r="AF27" s="110">
        <f aca="true" t="shared" si="29" ref="AF27:AF32">IF(L27="",0,IF(LEFT(L27,1)="-",(IF(ABS(L27)&gt;9,(ABS(L27)+2),11)),L27))</f>
        <v>0</v>
      </c>
      <c r="AG27" s="109">
        <f aca="true" t="shared" si="30" ref="AG27:AG32">IF(N27="",0,IF(LEFT(N27,1)="-",ABS(N27),(IF(N27&gt;9,N27+2,11))))</f>
        <v>0</v>
      </c>
      <c r="AH27" s="110">
        <f aca="true" t="shared" si="31" ref="AH27:AH32">IF(N27="",0,IF(LEFT(N27,1)="-",(IF(ABS(N27)&gt;9,(ABS(N27)+2),11)),N27))</f>
        <v>0</v>
      </c>
      <c r="AI27" s="109">
        <f aca="true" t="shared" si="32" ref="AI27:AI32">IF(P27="",0,IF(LEFT(P27,1)="-",ABS(P27),(IF(P27&gt;9,P27+2,11))))</f>
        <v>0</v>
      </c>
      <c r="AJ27" s="110">
        <f aca="true" t="shared" si="33" ref="AJ27:AJ32">IF(P27="",0,IF(LEFT(P27,1)="-",(IF(ABS(P27)&gt;9,(ABS(P27)+2),11)),P27))</f>
        <v>0</v>
      </c>
      <c r="AL27" s="289">
        <f>IF(OR(ISBLANK(AL21),ISBLANK(AL23)),0,1)</f>
        <v>0</v>
      </c>
      <c r="AM27" s="291">
        <f aca="true" t="shared" si="34" ref="AM27:AM32">IF(AO27=3,1,0)</f>
        <v>0</v>
      </c>
      <c r="AN27" s="206">
        <f aca="true" t="shared" si="35" ref="AN27:AN32">IF(AP27=3,1,0)</f>
        <v>0</v>
      </c>
      <c r="AO27" s="291">
        <f aca="true" t="shared" si="36" ref="AO27:AO32">IF($AL27=1,$AL27*R27,0)</f>
        <v>0</v>
      </c>
      <c r="AP27" s="206">
        <f aca="true" t="shared" si="37" ref="AP27:AP32">IF($AL27=1,$AL27*S27,0)</f>
        <v>0</v>
      </c>
      <c r="AQ27" s="291">
        <f aca="true" t="shared" si="38" ref="AQ27:AQ32">$AL27*W27</f>
        <v>0</v>
      </c>
      <c r="AR27" s="206">
        <f aca="true" t="shared" si="39" ref="AR27:AR32">$AL27*X27</f>
        <v>0</v>
      </c>
    </row>
    <row r="28" spans="1:44" ht="15.75" hidden="1" outlineLevel="1">
      <c r="A28" s="77"/>
      <c r="B28" s="212" t="s">
        <v>76</v>
      </c>
      <c r="C28" s="179"/>
      <c r="D28" s="99" t="str">
        <f>IF(D22&gt;"",D22,"")</f>
        <v>Hakonen Rasmus</v>
      </c>
      <c r="E28" s="111" t="str">
        <f>IF(D24&gt;"",D24,"")</f>
        <v>Salminen Severi</v>
      </c>
      <c r="F28" s="112"/>
      <c r="G28" s="101"/>
      <c r="H28" s="314"/>
      <c r="I28" s="315"/>
      <c r="J28" s="314"/>
      <c r="K28" s="315"/>
      <c r="L28" s="314"/>
      <c r="M28" s="315"/>
      <c r="N28" s="314"/>
      <c r="O28" s="315"/>
      <c r="P28" s="314"/>
      <c r="Q28" s="315"/>
      <c r="R28" s="102">
        <f t="shared" si="19"/>
      </c>
      <c r="S28" s="103">
        <f t="shared" si="20"/>
      </c>
      <c r="T28" s="113"/>
      <c r="U28" s="114"/>
      <c r="W28" s="106">
        <f t="shared" si="21"/>
        <v>0</v>
      </c>
      <c r="X28" s="107">
        <f t="shared" si="22"/>
        <v>0</v>
      </c>
      <c r="Y28" s="108">
        <f t="shared" si="23"/>
        <v>0</v>
      </c>
      <c r="AA28" s="115">
        <f t="shared" si="24"/>
        <v>0</v>
      </c>
      <c r="AB28" s="116">
        <f t="shared" si="25"/>
        <v>0</v>
      </c>
      <c r="AC28" s="115">
        <f t="shared" si="26"/>
        <v>0</v>
      </c>
      <c r="AD28" s="116">
        <f t="shared" si="27"/>
        <v>0</v>
      </c>
      <c r="AE28" s="115">
        <f t="shared" si="28"/>
        <v>0</v>
      </c>
      <c r="AF28" s="116">
        <f t="shared" si="29"/>
        <v>0</v>
      </c>
      <c r="AG28" s="115">
        <f t="shared" si="30"/>
        <v>0</v>
      </c>
      <c r="AH28" s="116">
        <f t="shared" si="31"/>
        <v>0</v>
      </c>
      <c r="AI28" s="115">
        <f t="shared" si="32"/>
        <v>0</v>
      </c>
      <c r="AJ28" s="116">
        <f t="shared" si="33"/>
        <v>0</v>
      </c>
      <c r="AL28" s="207">
        <f>IF(OR(ISBLANK(AL22),ISBLANK(AL24)),0,1)</f>
        <v>0</v>
      </c>
      <c r="AM28" s="292">
        <f t="shared" si="34"/>
        <v>0</v>
      </c>
      <c r="AN28" s="208">
        <f t="shared" si="35"/>
        <v>0</v>
      </c>
      <c r="AO28" s="292">
        <f t="shared" si="36"/>
        <v>0</v>
      </c>
      <c r="AP28" s="208">
        <f t="shared" si="37"/>
        <v>0</v>
      </c>
      <c r="AQ28" s="292">
        <f t="shared" si="38"/>
        <v>0</v>
      </c>
      <c r="AR28" s="208">
        <f t="shared" si="39"/>
        <v>0</v>
      </c>
    </row>
    <row r="29" spans="1:44" ht="16.5" hidden="1" outlineLevel="1" thickBot="1">
      <c r="A29" s="77"/>
      <c r="B29" s="212" t="s">
        <v>77</v>
      </c>
      <c r="C29" s="179"/>
      <c r="D29" s="117" t="str">
        <f>IF(D21&gt;"",D21,"")</f>
        <v>Pihajoki Niko</v>
      </c>
      <c r="E29" s="118" t="str">
        <f>IF(D24&gt;"",D24,"")</f>
        <v>Salminen Severi</v>
      </c>
      <c r="F29" s="94"/>
      <c r="G29" s="95"/>
      <c r="H29" s="319"/>
      <c r="I29" s="320"/>
      <c r="J29" s="319"/>
      <c r="K29" s="320"/>
      <c r="L29" s="319"/>
      <c r="M29" s="320"/>
      <c r="N29" s="319"/>
      <c r="O29" s="320"/>
      <c r="P29" s="319"/>
      <c r="Q29" s="320"/>
      <c r="R29" s="102">
        <f t="shared" si="19"/>
      </c>
      <c r="S29" s="103">
        <f t="shared" si="20"/>
      </c>
      <c r="T29" s="113"/>
      <c r="U29" s="114"/>
      <c r="W29" s="106">
        <f t="shared" si="21"/>
        <v>0</v>
      </c>
      <c r="X29" s="107">
        <f t="shared" si="22"/>
        <v>0</v>
      </c>
      <c r="Y29" s="108">
        <f t="shared" si="23"/>
        <v>0</v>
      </c>
      <c r="AA29" s="115">
        <f t="shared" si="24"/>
        <v>0</v>
      </c>
      <c r="AB29" s="116">
        <f t="shared" si="25"/>
        <v>0</v>
      </c>
      <c r="AC29" s="115">
        <f t="shared" si="26"/>
        <v>0</v>
      </c>
      <c r="AD29" s="116">
        <f t="shared" si="27"/>
        <v>0</v>
      </c>
      <c r="AE29" s="115">
        <f t="shared" si="28"/>
        <v>0</v>
      </c>
      <c r="AF29" s="116">
        <f t="shared" si="29"/>
        <v>0</v>
      </c>
      <c r="AG29" s="115">
        <f t="shared" si="30"/>
        <v>0</v>
      </c>
      <c r="AH29" s="116">
        <f t="shared" si="31"/>
        <v>0</v>
      </c>
      <c r="AI29" s="115">
        <f t="shared" si="32"/>
        <v>0</v>
      </c>
      <c r="AJ29" s="116">
        <f t="shared" si="33"/>
        <v>0</v>
      </c>
      <c r="AL29" s="207">
        <f>IF(OR(ISBLANK(AL21),ISBLANK(AL24)),0,1)</f>
        <v>0</v>
      </c>
      <c r="AM29" s="292">
        <f t="shared" si="34"/>
        <v>0</v>
      </c>
      <c r="AN29" s="208">
        <f t="shared" si="35"/>
        <v>0</v>
      </c>
      <c r="AO29" s="292">
        <f t="shared" si="36"/>
        <v>0</v>
      </c>
      <c r="AP29" s="208">
        <f t="shared" si="37"/>
        <v>0</v>
      </c>
      <c r="AQ29" s="292">
        <f t="shared" si="38"/>
        <v>0</v>
      </c>
      <c r="AR29" s="208">
        <f t="shared" si="39"/>
        <v>0</v>
      </c>
    </row>
    <row r="30" spans="1:44" ht="15.75" hidden="1" outlineLevel="1">
      <c r="A30" s="77"/>
      <c r="B30" s="212" t="s">
        <v>78</v>
      </c>
      <c r="C30" s="179"/>
      <c r="D30" s="99" t="str">
        <f>IF(D22&gt;"",D22,"")</f>
        <v>Hakonen Rasmus</v>
      </c>
      <c r="E30" s="111" t="str">
        <f>IF(D23&gt;"",D23,"")</f>
        <v>Leskinen Samu</v>
      </c>
      <c r="F30" s="86"/>
      <c r="G30" s="101"/>
      <c r="H30" s="321"/>
      <c r="I30" s="322"/>
      <c r="J30" s="321"/>
      <c r="K30" s="322"/>
      <c r="L30" s="321"/>
      <c r="M30" s="322"/>
      <c r="N30" s="321"/>
      <c r="O30" s="322"/>
      <c r="P30" s="321"/>
      <c r="Q30" s="322"/>
      <c r="R30" s="102">
        <f t="shared" si="19"/>
      </c>
      <c r="S30" s="103">
        <f t="shared" si="20"/>
      </c>
      <c r="T30" s="113"/>
      <c r="U30" s="114"/>
      <c r="W30" s="106">
        <f t="shared" si="21"/>
        <v>0</v>
      </c>
      <c r="X30" s="107">
        <f t="shared" si="22"/>
        <v>0</v>
      </c>
      <c r="Y30" s="108">
        <f t="shared" si="23"/>
        <v>0</v>
      </c>
      <c r="AA30" s="115">
        <f t="shared" si="24"/>
        <v>0</v>
      </c>
      <c r="AB30" s="116">
        <f t="shared" si="25"/>
        <v>0</v>
      </c>
      <c r="AC30" s="115">
        <f t="shared" si="26"/>
        <v>0</v>
      </c>
      <c r="AD30" s="116">
        <f t="shared" si="27"/>
        <v>0</v>
      </c>
      <c r="AE30" s="115">
        <f t="shared" si="28"/>
        <v>0</v>
      </c>
      <c r="AF30" s="116">
        <f t="shared" si="29"/>
        <v>0</v>
      </c>
      <c r="AG30" s="115">
        <f t="shared" si="30"/>
        <v>0</v>
      </c>
      <c r="AH30" s="116">
        <f t="shared" si="31"/>
        <v>0</v>
      </c>
      <c r="AI30" s="115">
        <f t="shared" si="32"/>
        <v>0</v>
      </c>
      <c r="AJ30" s="116">
        <f t="shared" si="33"/>
        <v>0</v>
      </c>
      <c r="AL30" s="207">
        <f>IF(OR(ISBLANK(AL22),ISBLANK(AL23)),0,1)</f>
        <v>0</v>
      </c>
      <c r="AM30" s="292">
        <f t="shared" si="34"/>
        <v>0</v>
      </c>
      <c r="AN30" s="208">
        <f t="shared" si="35"/>
        <v>0</v>
      </c>
      <c r="AO30" s="292">
        <f t="shared" si="36"/>
        <v>0</v>
      </c>
      <c r="AP30" s="208">
        <f t="shared" si="37"/>
        <v>0</v>
      </c>
      <c r="AQ30" s="292">
        <f t="shared" si="38"/>
        <v>0</v>
      </c>
      <c r="AR30" s="208">
        <f t="shared" si="39"/>
        <v>0</v>
      </c>
    </row>
    <row r="31" spans="1:44" ht="15.75" hidden="1" outlineLevel="1">
      <c r="A31" s="77"/>
      <c r="B31" s="212" t="s">
        <v>79</v>
      </c>
      <c r="C31" s="179"/>
      <c r="D31" s="99" t="str">
        <f>IF(D21&gt;"",D21,"")</f>
        <v>Pihajoki Niko</v>
      </c>
      <c r="E31" s="111" t="str">
        <f>IF(D22&gt;"",D22,"")</f>
        <v>Hakonen Rasmus</v>
      </c>
      <c r="F31" s="112"/>
      <c r="G31" s="101"/>
      <c r="H31" s="314"/>
      <c r="I31" s="315"/>
      <c r="J31" s="314"/>
      <c r="K31" s="315"/>
      <c r="L31" s="316"/>
      <c r="M31" s="315"/>
      <c r="N31" s="314"/>
      <c r="O31" s="315"/>
      <c r="P31" s="314"/>
      <c r="Q31" s="315"/>
      <c r="R31" s="102">
        <f t="shared" si="19"/>
      </c>
      <c r="S31" s="103">
        <f t="shared" si="20"/>
      </c>
      <c r="T31" s="113"/>
      <c r="U31" s="114"/>
      <c r="W31" s="106">
        <f t="shared" si="21"/>
        <v>0</v>
      </c>
      <c r="X31" s="107">
        <f t="shared" si="22"/>
        <v>0</v>
      </c>
      <c r="Y31" s="108">
        <f t="shared" si="23"/>
        <v>0</v>
      </c>
      <c r="AA31" s="115">
        <f t="shared" si="24"/>
        <v>0</v>
      </c>
      <c r="AB31" s="116">
        <f t="shared" si="25"/>
        <v>0</v>
      </c>
      <c r="AC31" s="115">
        <f t="shared" si="26"/>
        <v>0</v>
      </c>
      <c r="AD31" s="116">
        <f t="shared" si="27"/>
        <v>0</v>
      </c>
      <c r="AE31" s="115">
        <f t="shared" si="28"/>
        <v>0</v>
      </c>
      <c r="AF31" s="116">
        <f t="shared" si="29"/>
        <v>0</v>
      </c>
      <c r="AG31" s="115">
        <f t="shared" si="30"/>
        <v>0</v>
      </c>
      <c r="AH31" s="116">
        <f t="shared" si="31"/>
        <v>0</v>
      </c>
      <c r="AI31" s="115">
        <f t="shared" si="32"/>
        <v>0</v>
      </c>
      <c r="AJ31" s="116">
        <f t="shared" si="33"/>
        <v>0</v>
      </c>
      <c r="AL31" s="207">
        <f>IF(OR(ISBLANK(AL21),ISBLANK(AL22)),0,1)</f>
        <v>0</v>
      </c>
      <c r="AM31" s="292">
        <f t="shared" si="34"/>
        <v>0</v>
      </c>
      <c r="AN31" s="208">
        <f t="shared" si="35"/>
        <v>0</v>
      </c>
      <c r="AO31" s="292">
        <f t="shared" si="36"/>
        <v>0</v>
      </c>
      <c r="AP31" s="208">
        <f t="shared" si="37"/>
        <v>0</v>
      </c>
      <c r="AQ31" s="292">
        <f t="shared" si="38"/>
        <v>0</v>
      </c>
      <c r="AR31" s="208">
        <f t="shared" si="39"/>
        <v>0</v>
      </c>
    </row>
    <row r="32" spans="1:44" ht="16.5" hidden="1" outlineLevel="1" thickBot="1">
      <c r="A32" s="77"/>
      <c r="B32" s="213" t="s">
        <v>80</v>
      </c>
      <c r="C32" s="180"/>
      <c r="D32" s="119" t="str">
        <f>IF(D23&gt;"",D23,"")</f>
        <v>Leskinen Samu</v>
      </c>
      <c r="E32" s="120" t="str">
        <f>IF(D24&gt;"",D24,"")</f>
        <v>Salminen Severi</v>
      </c>
      <c r="F32" s="121"/>
      <c r="G32" s="122"/>
      <c r="H32" s="317"/>
      <c r="I32" s="318"/>
      <c r="J32" s="317"/>
      <c r="K32" s="318"/>
      <c r="L32" s="317"/>
      <c r="M32" s="318"/>
      <c r="N32" s="317"/>
      <c r="O32" s="318"/>
      <c r="P32" s="317"/>
      <c r="Q32" s="318"/>
      <c r="R32" s="123">
        <f t="shared" si="19"/>
      </c>
      <c r="S32" s="124">
        <f t="shared" si="20"/>
      </c>
      <c r="T32" s="125"/>
      <c r="U32" s="126"/>
      <c r="W32" s="106">
        <f t="shared" si="21"/>
        <v>0</v>
      </c>
      <c r="X32" s="107">
        <f t="shared" si="22"/>
        <v>0</v>
      </c>
      <c r="Y32" s="108">
        <f t="shared" si="23"/>
        <v>0</v>
      </c>
      <c r="AA32" s="127">
        <f t="shared" si="24"/>
        <v>0</v>
      </c>
      <c r="AB32" s="128">
        <f t="shared" si="25"/>
        <v>0</v>
      </c>
      <c r="AC32" s="127">
        <f t="shared" si="26"/>
        <v>0</v>
      </c>
      <c r="AD32" s="128">
        <f t="shared" si="27"/>
        <v>0</v>
      </c>
      <c r="AE32" s="127">
        <f t="shared" si="28"/>
        <v>0</v>
      </c>
      <c r="AF32" s="128">
        <f t="shared" si="29"/>
        <v>0</v>
      </c>
      <c r="AG32" s="127">
        <f t="shared" si="30"/>
        <v>0</v>
      </c>
      <c r="AH32" s="128">
        <f t="shared" si="31"/>
        <v>0</v>
      </c>
      <c r="AI32" s="127">
        <f t="shared" si="32"/>
        <v>0</v>
      </c>
      <c r="AJ32" s="128">
        <f t="shared" si="33"/>
        <v>0</v>
      </c>
      <c r="AL32" s="290">
        <f>IF(OR(ISBLANK(AL23),ISBLANK(AL24)),0,1)</f>
        <v>0</v>
      </c>
      <c r="AM32" s="293">
        <f t="shared" si="34"/>
        <v>0</v>
      </c>
      <c r="AN32" s="209">
        <f t="shared" si="35"/>
        <v>0</v>
      </c>
      <c r="AO32" s="293">
        <f t="shared" si="36"/>
        <v>0</v>
      </c>
      <c r="AP32" s="209">
        <f t="shared" si="37"/>
        <v>0</v>
      </c>
      <c r="AQ32" s="293">
        <f t="shared" si="38"/>
        <v>0</v>
      </c>
      <c r="AR32" s="209">
        <f t="shared" si="39"/>
        <v>0</v>
      </c>
    </row>
    <row r="33" ht="16.5" collapsed="1" thickBot="1" thickTop="1"/>
    <row r="34" spans="2:21" ht="16.5" thickTop="1">
      <c r="B34" s="1"/>
      <c r="C34" s="177"/>
      <c r="D34" s="2" t="s">
        <v>126</v>
      </c>
      <c r="E34" s="3"/>
      <c r="F34" s="3"/>
      <c r="G34" s="3"/>
      <c r="H34" s="4"/>
      <c r="I34" s="3"/>
      <c r="J34" s="5" t="s">
        <v>0</v>
      </c>
      <c r="K34" s="6"/>
      <c r="L34" s="339" t="s">
        <v>36</v>
      </c>
      <c r="M34" s="340"/>
      <c r="N34" s="340"/>
      <c r="O34" s="341"/>
      <c r="P34" s="342" t="s">
        <v>2</v>
      </c>
      <c r="Q34" s="343"/>
      <c r="R34" s="343"/>
      <c r="S34" s="344">
        <v>3</v>
      </c>
      <c r="T34" s="345"/>
      <c r="U34" s="346"/>
    </row>
    <row r="35" spans="2:46" ht="16.5" thickBot="1">
      <c r="B35" s="7"/>
      <c r="C35" s="178"/>
      <c r="D35" s="8" t="s">
        <v>3</v>
      </c>
      <c r="E35" s="9" t="s">
        <v>4</v>
      </c>
      <c r="F35" s="347">
        <v>3</v>
      </c>
      <c r="G35" s="348"/>
      <c r="H35" s="349"/>
      <c r="I35" s="350" t="s">
        <v>5</v>
      </c>
      <c r="J35" s="351"/>
      <c r="K35" s="351"/>
      <c r="L35" s="352">
        <v>41342</v>
      </c>
      <c r="M35" s="352"/>
      <c r="N35" s="352"/>
      <c r="O35" s="353"/>
      <c r="P35" s="10" t="s">
        <v>6</v>
      </c>
      <c r="Q35" s="192"/>
      <c r="R35" s="192"/>
      <c r="S35" s="354">
        <v>0.6875</v>
      </c>
      <c r="T35" s="355"/>
      <c r="U35" s="356"/>
      <c r="AM35" s="357" t="s">
        <v>373</v>
      </c>
      <c r="AN35" s="358"/>
      <c r="AO35" s="247"/>
      <c r="AP35" s="247"/>
      <c r="AQ35" s="247"/>
      <c r="AR35" s="247"/>
      <c r="AS35" s="268" t="s">
        <v>374</v>
      </c>
      <c r="AT35" s="268" t="s">
        <v>375</v>
      </c>
    </row>
    <row r="36" spans="2:46" ht="16.5" thickTop="1">
      <c r="B36" s="12"/>
      <c r="C36" s="182" t="s">
        <v>151</v>
      </c>
      <c r="D36" s="13" t="s">
        <v>7</v>
      </c>
      <c r="E36" s="14" t="s">
        <v>8</v>
      </c>
      <c r="F36" s="335" t="s">
        <v>9</v>
      </c>
      <c r="G36" s="336"/>
      <c r="H36" s="335" t="s">
        <v>10</v>
      </c>
      <c r="I36" s="336"/>
      <c r="J36" s="335" t="s">
        <v>11</v>
      </c>
      <c r="K36" s="336"/>
      <c r="L36" s="335" t="s">
        <v>12</v>
      </c>
      <c r="M36" s="336"/>
      <c r="N36" s="335"/>
      <c r="O36" s="336"/>
      <c r="P36" s="15" t="s">
        <v>13</v>
      </c>
      <c r="Q36" s="16" t="s">
        <v>14</v>
      </c>
      <c r="R36" s="17" t="s">
        <v>15</v>
      </c>
      <c r="S36" s="18"/>
      <c r="T36" s="337" t="s">
        <v>16</v>
      </c>
      <c r="U36" s="338"/>
      <c r="W36" s="78" t="s">
        <v>64</v>
      </c>
      <c r="X36" s="79"/>
      <c r="Y36" s="80" t="s">
        <v>65</v>
      </c>
      <c r="AL36" s="269" t="s">
        <v>376</v>
      </c>
      <c r="AM36" s="270" t="s">
        <v>377</v>
      </c>
      <c r="AN36" s="270" t="s">
        <v>378</v>
      </c>
      <c r="AO36" s="271" t="s">
        <v>379</v>
      </c>
      <c r="AP36" s="273" t="s">
        <v>380</v>
      </c>
      <c r="AQ36" s="272" t="s">
        <v>381</v>
      </c>
      <c r="AR36" s="273" t="s">
        <v>382</v>
      </c>
      <c r="AS36" s="269" t="s">
        <v>383</v>
      </c>
      <c r="AT36" s="274" t="s">
        <v>384</v>
      </c>
    </row>
    <row r="37" spans="2:46" ht="15">
      <c r="B37" s="19" t="s">
        <v>9</v>
      </c>
      <c r="C37" s="183">
        <v>1837</v>
      </c>
      <c r="D37" s="20" t="s">
        <v>316</v>
      </c>
      <c r="E37" s="21" t="s">
        <v>30</v>
      </c>
      <c r="F37" s="22"/>
      <c r="G37" s="23"/>
      <c r="H37" s="24">
        <f>+R47</f>
      </c>
      <c r="I37" s="25">
        <f>+S47</f>
      </c>
      <c r="J37" s="24">
        <f>R43</f>
      </c>
      <c r="K37" s="25">
        <f>S43</f>
      </c>
      <c r="L37" s="24">
        <f>R45</f>
      </c>
      <c r="M37" s="25">
        <f>S45</f>
      </c>
      <c r="N37" s="24"/>
      <c r="O37" s="25"/>
      <c r="P37" s="26">
        <f>IF(SUM(F37:O37)=0,"",COUNTIF(G37:G40,"3"))</f>
      </c>
      <c r="Q37" s="27">
        <f>IF(SUM(G37:P37)=0,"",COUNTIF(F37:F40,"3"))</f>
      </c>
      <c r="R37" s="28">
        <f>IF(SUM(F37:O37)=0,"",SUM(G37:G40))</f>
      </c>
      <c r="S37" s="29">
        <f>IF(SUM(F37:O37)=0,"",SUM(F37:F40))</f>
      </c>
      <c r="T37" s="402"/>
      <c r="U37" s="403"/>
      <c r="W37" s="81">
        <f>+W43+W45+W47</f>
        <v>0</v>
      </c>
      <c r="X37" s="82">
        <f>+X43+X45+X47</f>
        <v>0</v>
      </c>
      <c r="Y37" s="83">
        <f>+W37-X37</f>
        <v>0</v>
      </c>
      <c r="AL37" s="286"/>
      <c r="AM37" s="47">
        <f aca="true" t="shared" si="40" ref="AM37:AR37">AM43+AM45+AM47</f>
        <v>0</v>
      </c>
      <c r="AN37" s="47">
        <f t="shared" si="40"/>
        <v>0</v>
      </c>
      <c r="AO37" s="275">
        <f t="shared" si="40"/>
        <v>0</v>
      </c>
      <c r="AP37" s="277">
        <f t="shared" si="40"/>
        <v>0</v>
      </c>
      <c r="AQ37" s="276">
        <f t="shared" si="40"/>
        <v>0</v>
      </c>
      <c r="AR37" s="277">
        <f t="shared" si="40"/>
        <v>0</v>
      </c>
      <c r="AS37" s="278" t="e">
        <f>AO37/AP37</f>
        <v>#DIV/0!</v>
      </c>
      <c r="AT37" s="279" t="e">
        <f>AQ37/AR37</f>
        <v>#DIV/0!</v>
      </c>
    </row>
    <row r="38" spans="2:46" ht="15">
      <c r="B38" s="30" t="s">
        <v>10</v>
      </c>
      <c r="C38" s="183">
        <v>1600</v>
      </c>
      <c r="D38" s="20" t="s">
        <v>324</v>
      </c>
      <c r="E38" s="31" t="s">
        <v>119</v>
      </c>
      <c r="F38" s="32">
        <f>+S47</f>
      </c>
      <c r="G38" s="33">
        <f>+R47</f>
      </c>
      <c r="H38" s="34"/>
      <c r="I38" s="35"/>
      <c r="J38" s="32">
        <f>R46</f>
      </c>
      <c r="K38" s="33">
        <f>S46</f>
      </c>
      <c r="L38" s="32">
        <f>R44</f>
      </c>
      <c r="M38" s="33">
        <f>S44</f>
      </c>
      <c r="N38" s="32"/>
      <c r="O38" s="33"/>
      <c r="P38" s="26">
        <f>IF(SUM(F38:O38)=0,"",COUNTIF(I37:I40,"3"))</f>
      </c>
      <c r="Q38" s="27">
        <f>IF(SUM(G38:P38)=0,"",COUNTIF(H37:H40,"3"))</f>
      </c>
      <c r="R38" s="28">
        <f>IF(SUM(F38:O38)=0,"",SUM(I37:I40))</f>
      </c>
      <c r="S38" s="29">
        <f>IF(SUM(F38:O38)=0,"",SUM(H37:H40))</f>
      </c>
      <c r="T38" s="402"/>
      <c r="U38" s="403"/>
      <c r="W38" s="81">
        <f>+W44+W46+X47</f>
        <v>0</v>
      </c>
      <c r="X38" s="82">
        <f>+X44+X46+W47</f>
        <v>0</v>
      </c>
      <c r="Y38" s="83">
        <f>+W38-X38</f>
        <v>0</v>
      </c>
      <c r="AL38" s="287"/>
      <c r="AM38" s="47">
        <f>AM44+AM46+AN47</f>
        <v>0</v>
      </c>
      <c r="AN38" s="47">
        <f>AN44+AN46+AM47</f>
        <v>0</v>
      </c>
      <c r="AO38" s="275">
        <f>AO44+AO46+AP47</f>
        <v>0</v>
      </c>
      <c r="AP38" s="277">
        <f>AP44+AP46+AO47</f>
        <v>0</v>
      </c>
      <c r="AQ38" s="276">
        <f>AQ44+AQ46+AR47</f>
        <v>0</v>
      </c>
      <c r="AR38" s="277">
        <f>AR44+AR46+AQ47</f>
        <v>0</v>
      </c>
      <c r="AS38" s="278" t="e">
        <f>AO38/AP38</f>
        <v>#DIV/0!</v>
      </c>
      <c r="AT38" s="279" t="e">
        <f>AQ38/AR38</f>
        <v>#DIV/0!</v>
      </c>
    </row>
    <row r="39" spans="2:46" ht="15">
      <c r="B39" s="30" t="s">
        <v>11</v>
      </c>
      <c r="C39" s="183">
        <v>1279</v>
      </c>
      <c r="D39" s="20" t="s">
        <v>325</v>
      </c>
      <c r="E39" s="31" t="s">
        <v>3</v>
      </c>
      <c r="F39" s="32">
        <f>+S43</f>
      </c>
      <c r="G39" s="33">
        <f>+R43</f>
      </c>
      <c r="H39" s="32">
        <f>S46</f>
      </c>
      <c r="I39" s="33">
        <f>R46</f>
      </c>
      <c r="J39" s="34"/>
      <c r="K39" s="35"/>
      <c r="L39" s="32">
        <f>R48</f>
      </c>
      <c r="M39" s="33">
        <f>S48</f>
      </c>
      <c r="N39" s="32"/>
      <c r="O39" s="33"/>
      <c r="P39" s="26">
        <f>IF(SUM(F39:O39)=0,"",COUNTIF(K37:K40,"3"))</f>
      </c>
      <c r="Q39" s="27">
        <f>IF(SUM(G39:P39)=0,"",COUNTIF(J37:J40,"3"))</f>
      </c>
      <c r="R39" s="28">
        <f>IF(SUM(F39:O39)=0,"",SUM(K37:K40))</f>
      </c>
      <c r="S39" s="29">
        <f>IF(SUM(F39:O39)=0,"",SUM(J37:J40))</f>
      </c>
      <c r="T39" s="402"/>
      <c r="U39" s="403"/>
      <c r="W39" s="81">
        <f>+X43+X46+W48</f>
        <v>0</v>
      </c>
      <c r="X39" s="82">
        <f>+W43+W46+X48</f>
        <v>0</v>
      </c>
      <c r="Y39" s="83">
        <f>+W39-X39</f>
        <v>0</v>
      </c>
      <c r="AL39" s="287"/>
      <c r="AM39" s="47">
        <f>AN43+AN46+AM48</f>
        <v>0</v>
      </c>
      <c r="AN39" s="47">
        <f>AM43+AM46+AN48</f>
        <v>0</v>
      </c>
      <c r="AO39" s="275">
        <f>AP43+AP46+AO48</f>
        <v>0</v>
      </c>
      <c r="AP39" s="277">
        <f>AO43+AO46+AP48</f>
        <v>0</v>
      </c>
      <c r="AQ39" s="276">
        <f>AR43+AR46+AQ48</f>
        <v>0</v>
      </c>
      <c r="AR39" s="277">
        <f>AQ43+AQ46+AR48</f>
        <v>0</v>
      </c>
      <c r="AS39" s="278" t="e">
        <f>AO39/AP39</f>
        <v>#DIV/0!</v>
      </c>
      <c r="AT39" s="279" t="e">
        <f>AQ39/AR39</f>
        <v>#DIV/0!</v>
      </c>
    </row>
    <row r="40" spans="2:46" ht="15.75" thickBot="1">
      <c r="B40" s="36" t="s">
        <v>12</v>
      </c>
      <c r="C40" s="184">
        <v>1247</v>
      </c>
      <c r="D40" s="37" t="s">
        <v>310</v>
      </c>
      <c r="E40" s="38" t="s">
        <v>20</v>
      </c>
      <c r="F40" s="39">
        <f>S45</f>
      </c>
      <c r="G40" s="40">
        <f>R45</f>
      </c>
      <c r="H40" s="39">
        <f>S44</f>
      </c>
      <c r="I40" s="40">
        <f>R44</f>
      </c>
      <c r="J40" s="39">
        <f>S48</f>
      </c>
      <c r="K40" s="40">
        <f>R48</f>
      </c>
      <c r="L40" s="41"/>
      <c r="M40" s="42"/>
      <c r="N40" s="39"/>
      <c r="O40" s="40"/>
      <c r="P40" s="43">
        <f>IF(SUM(F40:O40)=0,"",COUNTIF(M37:M40,"3"))</f>
      </c>
      <c r="Q40" s="44">
        <f>IF(SUM(G40:P40)=0,"",COUNTIF(L37:L40,"3"))</f>
      </c>
      <c r="R40" s="45">
        <f>IF(SUM(F40:O41)=0,"",SUM(M37:M40))</f>
      </c>
      <c r="S40" s="46">
        <f>IF(SUM(F40:O40)=0,"",SUM(L37:L40))</f>
      </c>
      <c r="T40" s="404"/>
      <c r="U40" s="405"/>
      <c r="W40" s="81">
        <f>+X44+X45+X48</f>
        <v>0</v>
      </c>
      <c r="X40" s="82">
        <f>+W44+W45+W48</f>
        <v>0</v>
      </c>
      <c r="Y40" s="83">
        <f>+W40-X40</f>
        <v>0</v>
      </c>
      <c r="AL40" s="288"/>
      <c r="AM40" s="280">
        <f>AN44+AN45+AN48</f>
        <v>0</v>
      </c>
      <c r="AN40" s="280">
        <f>AM44+AM45+AM48</f>
        <v>0</v>
      </c>
      <c r="AO40" s="281">
        <f>AP44+AP45+AP48</f>
        <v>0</v>
      </c>
      <c r="AP40" s="283">
        <f>AO44+AO45+AO48</f>
        <v>0</v>
      </c>
      <c r="AQ40" s="282">
        <f>AR44+AR45+AR48</f>
        <v>0</v>
      </c>
      <c r="AR40" s="283">
        <f>AQ44+AQ45+AQ48</f>
        <v>0</v>
      </c>
      <c r="AS40" s="284" t="e">
        <f>AO40/AP40</f>
        <v>#DIV/0!</v>
      </c>
      <c r="AT40" s="285" t="e">
        <f>AQ40/AR40</f>
        <v>#DIV/0!</v>
      </c>
    </row>
    <row r="41" spans="1:26" ht="16.5" hidden="1" outlineLevel="1" thickTop="1">
      <c r="A41" s="77"/>
      <c r="B41" s="84"/>
      <c r="C41" s="130"/>
      <c r="D41" s="85" t="s">
        <v>66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7"/>
      <c r="U41" s="88"/>
      <c r="W41" s="89"/>
      <c r="X41" s="90" t="s">
        <v>67</v>
      </c>
      <c r="Y41" s="91">
        <f>SUM(Y37:Y40)</f>
        <v>0</v>
      </c>
      <c r="Z41" s="90" t="str">
        <f>IF(Y41=0,"OK","Virhe")</f>
        <v>OK</v>
      </c>
    </row>
    <row r="42" spans="1:25" ht="16.5" hidden="1" outlineLevel="1" thickBot="1">
      <c r="A42" s="77"/>
      <c r="B42" s="92"/>
      <c r="C42" s="210"/>
      <c r="D42" s="93" t="s">
        <v>68</v>
      </c>
      <c r="E42" s="94"/>
      <c r="F42" s="94"/>
      <c r="G42" s="95"/>
      <c r="H42" s="330" t="s">
        <v>69</v>
      </c>
      <c r="I42" s="331"/>
      <c r="J42" s="332" t="s">
        <v>70</v>
      </c>
      <c r="K42" s="331"/>
      <c r="L42" s="332" t="s">
        <v>71</v>
      </c>
      <c r="M42" s="331"/>
      <c r="N42" s="332" t="s">
        <v>72</v>
      </c>
      <c r="O42" s="331"/>
      <c r="P42" s="332" t="s">
        <v>73</v>
      </c>
      <c r="Q42" s="331"/>
      <c r="R42" s="333" t="s">
        <v>74</v>
      </c>
      <c r="S42" s="334"/>
      <c r="U42" s="96"/>
      <c r="W42" s="97" t="s">
        <v>64</v>
      </c>
      <c r="X42" s="98"/>
      <c r="Y42" s="80" t="s">
        <v>65</v>
      </c>
    </row>
    <row r="43" spans="1:44" ht="15.75" hidden="1" outlineLevel="1">
      <c r="A43" s="77"/>
      <c r="B43" s="211" t="s">
        <v>75</v>
      </c>
      <c r="C43" s="179"/>
      <c r="D43" s="99" t="str">
        <f>IF(D37&gt;"",D37,"")</f>
        <v>Mäkinen Anton</v>
      </c>
      <c r="E43" s="100" t="str">
        <f>IF(D39&gt;"",D39,"")</f>
        <v>Veini Aleksi</v>
      </c>
      <c r="F43" s="86"/>
      <c r="G43" s="101"/>
      <c r="H43" s="323"/>
      <c r="I43" s="324"/>
      <c r="J43" s="321"/>
      <c r="K43" s="322"/>
      <c r="L43" s="321"/>
      <c r="M43" s="322"/>
      <c r="N43" s="321"/>
      <c r="O43" s="322"/>
      <c r="P43" s="325"/>
      <c r="Q43" s="322"/>
      <c r="R43" s="102">
        <f aca="true" t="shared" si="41" ref="R43:R48">IF(COUNT(H43:P43)=0,"",COUNTIF(H43:P43,"&gt;=0"))</f>
      </c>
      <c r="S43" s="103">
        <f aca="true" t="shared" si="42" ref="S43:S48">IF(COUNT(H43:P43)=0,"",(IF(LEFT(H43,1)="-",1,0)+IF(LEFT(J43,1)="-",1,0)+IF(LEFT(L43,1)="-",1,0)+IF(LEFT(N43,1)="-",1,0)+IF(LEFT(P43,1)="-",1,0)))</f>
      </c>
      <c r="T43" s="104"/>
      <c r="U43" s="105"/>
      <c r="W43" s="106">
        <f aca="true" t="shared" si="43" ref="W43:W48">+AA43+AC43+AE43+AG43+AI43</f>
        <v>0</v>
      </c>
      <c r="X43" s="107">
        <f aca="true" t="shared" si="44" ref="X43:X48">+AB43+AD43+AF43+AH43+AJ43</f>
        <v>0</v>
      </c>
      <c r="Y43" s="108">
        <f aca="true" t="shared" si="45" ref="Y43:Y48">+W43-X43</f>
        <v>0</v>
      </c>
      <c r="AA43" s="109">
        <f aca="true" t="shared" si="46" ref="AA43:AA48">IF(H43="",0,IF(LEFT(H43,1)="-",ABS(H43),(IF(H43&gt;9,H43+2,11))))</f>
        <v>0</v>
      </c>
      <c r="AB43" s="110">
        <f aca="true" t="shared" si="47" ref="AB43:AB48">IF(H43="",0,IF(LEFT(H43,1)="-",(IF(ABS(H43)&gt;9,(ABS(H43)+2),11)),H43))</f>
        <v>0</v>
      </c>
      <c r="AC43" s="109">
        <f aca="true" t="shared" si="48" ref="AC43:AC48">IF(J43="",0,IF(LEFT(J43,1)="-",ABS(J43),(IF(J43&gt;9,J43+2,11))))</f>
        <v>0</v>
      </c>
      <c r="AD43" s="110">
        <f aca="true" t="shared" si="49" ref="AD43:AD48">IF(J43="",0,IF(LEFT(J43,1)="-",(IF(ABS(J43)&gt;9,(ABS(J43)+2),11)),J43))</f>
        <v>0</v>
      </c>
      <c r="AE43" s="109">
        <f aca="true" t="shared" si="50" ref="AE43:AE48">IF(L43="",0,IF(LEFT(L43,1)="-",ABS(L43),(IF(L43&gt;9,L43+2,11))))</f>
        <v>0</v>
      </c>
      <c r="AF43" s="110">
        <f aca="true" t="shared" si="51" ref="AF43:AF48">IF(L43="",0,IF(LEFT(L43,1)="-",(IF(ABS(L43)&gt;9,(ABS(L43)+2),11)),L43))</f>
        <v>0</v>
      </c>
      <c r="AG43" s="109">
        <f aca="true" t="shared" si="52" ref="AG43:AG48">IF(N43="",0,IF(LEFT(N43,1)="-",ABS(N43),(IF(N43&gt;9,N43+2,11))))</f>
        <v>0</v>
      </c>
      <c r="AH43" s="110">
        <f aca="true" t="shared" si="53" ref="AH43:AH48">IF(N43="",0,IF(LEFT(N43,1)="-",(IF(ABS(N43)&gt;9,(ABS(N43)+2),11)),N43))</f>
        <v>0</v>
      </c>
      <c r="AI43" s="109">
        <f aca="true" t="shared" si="54" ref="AI43:AI48">IF(P43="",0,IF(LEFT(P43,1)="-",ABS(P43),(IF(P43&gt;9,P43+2,11))))</f>
        <v>0</v>
      </c>
      <c r="AJ43" s="110">
        <f aca="true" t="shared" si="55" ref="AJ43:AJ48">IF(P43="",0,IF(LEFT(P43,1)="-",(IF(ABS(P43)&gt;9,(ABS(P43)+2),11)),P43))</f>
        <v>0</v>
      </c>
      <c r="AL43" s="289">
        <f>IF(OR(ISBLANK(AL37),ISBLANK(AL39)),0,1)</f>
        <v>0</v>
      </c>
      <c r="AM43" s="291">
        <f aca="true" t="shared" si="56" ref="AM43:AM48">IF(AO43=3,1,0)</f>
        <v>0</v>
      </c>
      <c r="AN43" s="206">
        <f aca="true" t="shared" si="57" ref="AN43:AN48">IF(AP43=3,1,0)</f>
        <v>0</v>
      </c>
      <c r="AO43" s="291">
        <f aca="true" t="shared" si="58" ref="AO43:AO48">IF($AL43=1,$AL43*R43,0)</f>
        <v>0</v>
      </c>
      <c r="AP43" s="206">
        <f aca="true" t="shared" si="59" ref="AP43:AP48">IF($AL43=1,$AL43*S43,0)</f>
        <v>0</v>
      </c>
      <c r="AQ43" s="291">
        <f aca="true" t="shared" si="60" ref="AQ43:AQ48">$AL43*W43</f>
        <v>0</v>
      </c>
      <c r="AR43" s="206">
        <f aca="true" t="shared" si="61" ref="AR43:AR48">$AL43*X43</f>
        <v>0</v>
      </c>
    </row>
    <row r="44" spans="1:44" ht="15.75" hidden="1" outlineLevel="1">
      <c r="A44" s="77"/>
      <c r="B44" s="212" t="s">
        <v>76</v>
      </c>
      <c r="C44" s="179"/>
      <c r="D44" s="99" t="str">
        <f>IF(D38&gt;"",D38,"")</f>
        <v>Kivelä Kimi</v>
      </c>
      <c r="E44" s="111" t="str">
        <f>IF(D40&gt;"",D40,"")</f>
        <v>Siket-Szasz Peter</v>
      </c>
      <c r="F44" s="112"/>
      <c r="G44" s="101"/>
      <c r="H44" s="314"/>
      <c r="I44" s="315"/>
      <c r="J44" s="314"/>
      <c r="K44" s="315"/>
      <c r="L44" s="314"/>
      <c r="M44" s="315"/>
      <c r="N44" s="314"/>
      <c r="O44" s="315"/>
      <c r="P44" s="314"/>
      <c r="Q44" s="315"/>
      <c r="R44" s="102">
        <f t="shared" si="41"/>
      </c>
      <c r="S44" s="103">
        <f t="shared" si="42"/>
      </c>
      <c r="T44" s="113"/>
      <c r="U44" s="114"/>
      <c r="W44" s="106">
        <f t="shared" si="43"/>
        <v>0</v>
      </c>
      <c r="X44" s="107">
        <f t="shared" si="44"/>
        <v>0</v>
      </c>
      <c r="Y44" s="108">
        <f t="shared" si="45"/>
        <v>0</v>
      </c>
      <c r="AA44" s="115">
        <f t="shared" si="46"/>
        <v>0</v>
      </c>
      <c r="AB44" s="116">
        <f t="shared" si="47"/>
        <v>0</v>
      </c>
      <c r="AC44" s="115">
        <f t="shared" si="48"/>
        <v>0</v>
      </c>
      <c r="AD44" s="116">
        <f t="shared" si="49"/>
        <v>0</v>
      </c>
      <c r="AE44" s="115">
        <f t="shared" si="50"/>
        <v>0</v>
      </c>
      <c r="AF44" s="116">
        <f t="shared" si="51"/>
        <v>0</v>
      </c>
      <c r="AG44" s="115">
        <f t="shared" si="52"/>
        <v>0</v>
      </c>
      <c r="AH44" s="116">
        <f t="shared" si="53"/>
        <v>0</v>
      </c>
      <c r="AI44" s="115">
        <f t="shared" si="54"/>
        <v>0</v>
      </c>
      <c r="AJ44" s="116">
        <f t="shared" si="55"/>
        <v>0</v>
      </c>
      <c r="AL44" s="207">
        <f>IF(OR(ISBLANK(AL38),ISBLANK(AL40)),0,1)</f>
        <v>0</v>
      </c>
      <c r="AM44" s="292">
        <f t="shared" si="56"/>
        <v>0</v>
      </c>
      <c r="AN44" s="208">
        <f t="shared" si="57"/>
        <v>0</v>
      </c>
      <c r="AO44" s="292">
        <f t="shared" si="58"/>
        <v>0</v>
      </c>
      <c r="AP44" s="208">
        <f t="shared" si="59"/>
        <v>0</v>
      </c>
      <c r="AQ44" s="292">
        <f t="shared" si="60"/>
        <v>0</v>
      </c>
      <c r="AR44" s="208">
        <f t="shared" si="61"/>
        <v>0</v>
      </c>
    </row>
    <row r="45" spans="1:44" ht="16.5" hidden="1" outlineLevel="1" thickBot="1">
      <c r="A45" s="77"/>
      <c r="B45" s="212" t="s">
        <v>77</v>
      </c>
      <c r="C45" s="179"/>
      <c r="D45" s="117" t="str">
        <f>IF(D37&gt;"",D37,"")</f>
        <v>Mäkinen Anton</v>
      </c>
      <c r="E45" s="118" t="str">
        <f>IF(D40&gt;"",D40,"")</f>
        <v>Siket-Szasz Peter</v>
      </c>
      <c r="F45" s="94"/>
      <c r="G45" s="95"/>
      <c r="H45" s="319"/>
      <c r="I45" s="320"/>
      <c r="J45" s="319"/>
      <c r="K45" s="320"/>
      <c r="L45" s="319"/>
      <c r="M45" s="320"/>
      <c r="N45" s="319"/>
      <c r="O45" s="320"/>
      <c r="P45" s="319"/>
      <c r="Q45" s="320"/>
      <c r="R45" s="102">
        <f t="shared" si="41"/>
      </c>
      <c r="S45" s="103">
        <f t="shared" si="42"/>
      </c>
      <c r="T45" s="113"/>
      <c r="U45" s="114"/>
      <c r="W45" s="106">
        <f t="shared" si="43"/>
        <v>0</v>
      </c>
      <c r="X45" s="107">
        <f t="shared" si="44"/>
        <v>0</v>
      </c>
      <c r="Y45" s="108">
        <f t="shared" si="45"/>
        <v>0</v>
      </c>
      <c r="AA45" s="115">
        <f t="shared" si="46"/>
        <v>0</v>
      </c>
      <c r="AB45" s="116">
        <f t="shared" si="47"/>
        <v>0</v>
      </c>
      <c r="AC45" s="115">
        <f t="shared" si="48"/>
        <v>0</v>
      </c>
      <c r="AD45" s="116">
        <f t="shared" si="49"/>
        <v>0</v>
      </c>
      <c r="AE45" s="115">
        <f t="shared" si="50"/>
        <v>0</v>
      </c>
      <c r="AF45" s="116">
        <f t="shared" si="51"/>
        <v>0</v>
      </c>
      <c r="AG45" s="115">
        <f t="shared" si="52"/>
        <v>0</v>
      </c>
      <c r="AH45" s="116">
        <f t="shared" si="53"/>
        <v>0</v>
      </c>
      <c r="AI45" s="115">
        <f t="shared" si="54"/>
        <v>0</v>
      </c>
      <c r="AJ45" s="116">
        <f t="shared" si="55"/>
        <v>0</v>
      </c>
      <c r="AL45" s="207">
        <f>IF(OR(ISBLANK(AL37),ISBLANK(AL40)),0,1)</f>
        <v>0</v>
      </c>
      <c r="AM45" s="292">
        <f t="shared" si="56"/>
        <v>0</v>
      </c>
      <c r="AN45" s="208">
        <f t="shared" si="57"/>
        <v>0</v>
      </c>
      <c r="AO45" s="292">
        <f t="shared" si="58"/>
        <v>0</v>
      </c>
      <c r="AP45" s="208">
        <f t="shared" si="59"/>
        <v>0</v>
      </c>
      <c r="AQ45" s="292">
        <f t="shared" si="60"/>
        <v>0</v>
      </c>
      <c r="AR45" s="208">
        <f t="shared" si="61"/>
        <v>0</v>
      </c>
    </row>
    <row r="46" spans="1:44" ht="15.75" hidden="1" outlineLevel="1">
      <c r="A46" s="77"/>
      <c r="B46" s="212" t="s">
        <v>78</v>
      </c>
      <c r="C46" s="179"/>
      <c r="D46" s="99" t="str">
        <f>IF(D38&gt;"",D38,"")</f>
        <v>Kivelä Kimi</v>
      </c>
      <c r="E46" s="111" t="str">
        <f>IF(D39&gt;"",D39,"")</f>
        <v>Veini Aleksi</v>
      </c>
      <c r="F46" s="86"/>
      <c r="G46" s="101"/>
      <c r="H46" s="321"/>
      <c r="I46" s="322"/>
      <c r="J46" s="321"/>
      <c r="K46" s="322"/>
      <c r="L46" s="321"/>
      <c r="M46" s="322"/>
      <c r="N46" s="321"/>
      <c r="O46" s="322"/>
      <c r="P46" s="321"/>
      <c r="Q46" s="322"/>
      <c r="R46" s="102">
        <f t="shared" si="41"/>
      </c>
      <c r="S46" s="103">
        <f t="shared" si="42"/>
      </c>
      <c r="T46" s="113"/>
      <c r="U46" s="114"/>
      <c r="W46" s="106">
        <f t="shared" si="43"/>
        <v>0</v>
      </c>
      <c r="X46" s="107">
        <f t="shared" si="44"/>
        <v>0</v>
      </c>
      <c r="Y46" s="108">
        <f t="shared" si="45"/>
        <v>0</v>
      </c>
      <c r="AA46" s="115">
        <f t="shared" si="46"/>
        <v>0</v>
      </c>
      <c r="AB46" s="116">
        <f t="shared" si="47"/>
        <v>0</v>
      </c>
      <c r="AC46" s="115">
        <f t="shared" si="48"/>
        <v>0</v>
      </c>
      <c r="AD46" s="116">
        <f t="shared" si="49"/>
        <v>0</v>
      </c>
      <c r="AE46" s="115">
        <f t="shared" si="50"/>
        <v>0</v>
      </c>
      <c r="AF46" s="116">
        <f t="shared" si="51"/>
        <v>0</v>
      </c>
      <c r="AG46" s="115">
        <f t="shared" si="52"/>
        <v>0</v>
      </c>
      <c r="AH46" s="116">
        <f t="shared" si="53"/>
        <v>0</v>
      </c>
      <c r="AI46" s="115">
        <f t="shared" si="54"/>
        <v>0</v>
      </c>
      <c r="AJ46" s="116">
        <f t="shared" si="55"/>
        <v>0</v>
      </c>
      <c r="AL46" s="207">
        <f>IF(OR(ISBLANK(AL38),ISBLANK(AL39)),0,1)</f>
        <v>0</v>
      </c>
      <c r="AM46" s="292">
        <f t="shared" si="56"/>
        <v>0</v>
      </c>
      <c r="AN46" s="208">
        <f t="shared" si="57"/>
        <v>0</v>
      </c>
      <c r="AO46" s="292">
        <f t="shared" si="58"/>
        <v>0</v>
      </c>
      <c r="AP46" s="208">
        <f t="shared" si="59"/>
        <v>0</v>
      </c>
      <c r="AQ46" s="292">
        <f t="shared" si="60"/>
        <v>0</v>
      </c>
      <c r="AR46" s="208">
        <f t="shared" si="61"/>
        <v>0</v>
      </c>
    </row>
    <row r="47" spans="1:44" ht="15.75" hidden="1" outlineLevel="1">
      <c r="A47" s="77"/>
      <c r="B47" s="212" t="s">
        <v>79</v>
      </c>
      <c r="C47" s="179"/>
      <c r="D47" s="99" t="str">
        <f>IF(D37&gt;"",D37,"")</f>
        <v>Mäkinen Anton</v>
      </c>
      <c r="E47" s="111" t="str">
        <f>IF(D38&gt;"",D38,"")</f>
        <v>Kivelä Kimi</v>
      </c>
      <c r="F47" s="112"/>
      <c r="G47" s="101"/>
      <c r="H47" s="314"/>
      <c r="I47" s="315"/>
      <c r="J47" s="314"/>
      <c r="K47" s="315"/>
      <c r="L47" s="316"/>
      <c r="M47" s="315"/>
      <c r="N47" s="314"/>
      <c r="O47" s="315"/>
      <c r="P47" s="314"/>
      <c r="Q47" s="315"/>
      <c r="R47" s="102">
        <f t="shared" si="41"/>
      </c>
      <c r="S47" s="103">
        <f t="shared" si="42"/>
      </c>
      <c r="T47" s="113"/>
      <c r="U47" s="114"/>
      <c r="W47" s="106">
        <f t="shared" si="43"/>
        <v>0</v>
      </c>
      <c r="X47" s="107">
        <f t="shared" si="44"/>
        <v>0</v>
      </c>
      <c r="Y47" s="108">
        <f t="shared" si="45"/>
        <v>0</v>
      </c>
      <c r="AA47" s="115">
        <f t="shared" si="46"/>
        <v>0</v>
      </c>
      <c r="AB47" s="116">
        <f t="shared" si="47"/>
        <v>0</v>
      </c>
      <c r="AC47" s="115">
        <f t="shared" si="48"/>
        <v>0</v>
      </c>
      <c r="AD47" s="116">
        <f t="shared" si="49"/>
        <v>0</v>
      </c>
      <c r="AE47" s="115">
        <f t="shared" si="50"/>
        <v>0</v>
      </c>
      <c r="AF47" s="116">
        <f t="shared" si="51"/>
        <v>0</v>
      </c>
      <c r="AG47" s="115">
        <f t="shared" si="52"/>
        <v>0</v>
      </c>
      <c r="AH47" s="116">
        <f t="shared" si="53"/>
        <v>0</v>
      </c>
      <c r="AI47" s="115">
        <f t="shared" si="54"/>
        <v>0</v>
      </c>
      <c r="AJ47" s="116">
        <f t="shared" si="55"/>
        <v>0</v>
      </c>
      <c r="AL47" s="207">
        <f>IF(OR(ISBLANK(AL37),ISBLANK(AL38)),0,1)</f>
        <v>0</v>
      </c>
      <c r="AM47" s="292">
        <f t="shared" si="56"/>
        <v>0</v>
      </c>
      <c r="AN47" s="208">
        <f t="shared" si="57"/>
        <v>0</v>
      </c>
      <c r="AO47" s="292">
        <f t="shared" si="58"/>
        <v>0</v>
      </c>
      <c r="AP47" s="208">
        <f t="shared" si="59"/>
        <v>0</v>
      </c>
      <c r="AQ47" s="292">
        <f t="shared" si="60"/>
        <v>0</v>
      </c>
      <c r="AR47" s="208">
        <f t="shared" si="61"/>
        <v>0</v>
      </c>
    </row>
    <row r="48" spans="1:44" ht="16.5" hidden="1" outlineLevel="1" thickBot="1">
      <c r="A48" s="77"/>
      <c r="B48" s="213" t="s">
        <v>80</v>
      </c>
      <c r="C48" s="180"/>
      <c r="D48" s="119" t="str">
        <f>IF(D39&gt;"",D39,"")</f>
        <v>Veini Aleksi</v>
      </c>
      <c r="E48" s="120" t="str">
        <f>IF(D40&gt;"",D40,"")</f>
        <v>Siket-Szasz Peter</v>
      </c>
      <c r="F48" s="121"/>
      <c r="G48" s="122"/>
      <c r="H48" s="317"/>
      <c r="I48" s="318"/>
      <c r="J48" s="317"/>
      <c r="K48" s="318"/>
      <c r="L48" s="317"/>
      <c r="M48" s="318"/>
      <c r="N48" s="317"/>
      <c r="O48" s="318"/>
      <c r="P48" s="317"/>
      <c r="Q48" s="318"/>
      <c r="R48" s="123">
        <f t="shared" si="41"/>
      </c>
      <c r="S48" s="124">
        <f t="shared" si="42"/>
      </c>
      <c r="T48" s="125"/>
      <c r="U48" s="126"/>
      <c r="W48" s="106">
        <f t="shared" si="43"/>
        <v>0</v>
      </c>
      <c r="X48" s="107">
        <f t="shared" si="44"/>
        <v>0</v>
      </c>
      <c r="Y48" s="108">
        <f t="shared" si="45"/>
        <v>0</v>
      </c>
      <c r="AA48" s="127">
        <f t="shared" si="46"/>
        <v>0</v>
      </c>
      <c r="AB48" s="128">
        <f t="shared" si="47"/>
        <v>0</v>
      </c>
      <c r="AC48" s="127">
        <f t="shared" si="48"/>
        <v>0</v>
      </c>
      <c r="AD48" s="128">
        <f t="shared" si="49"/>
        <v>0</v>
      </c>
      <c r="AE48" s="127">
        <f t="shared" si="50"/>
        <v>0</v>
      </c>
      <c r="AF48" s="128">
        <f t="shared" si="51"/>
        <v>0</v>
      </c>
      <c r="AG48" s="127">
        <f t="shared" si="52"/>
        <v>0</v>
      </c>
      <c r="AH48" s="128">
        <f t="shared" si="53"/>
        <v>0</v>
      </c>
      <c r="AI48" s="127">
        <f t="shared" si="54"/>
        <v>0</v>
      </c>
      <c r="AJ48" s="128">
        <f t="shared" si="55"/>
        <v>0</v>
      </c>
      <c r="AL48" s="290">
        <f>IF(OR(ISBLANK(AL39),ISBLANK(AL40)),0,1)</f>
        <v>0</v>
      </c>
      <c r="AM48" s="293">
        <f t="shared" si="56"/>
        <v>0</v>
      </c>
      <c r="AN48" s="209">
        <f t="shared" si="57"/>
        <v>0</v>
      </c>
      <c r="AO48" s="293">
        <f t="shared" si="58"/>
        <v>0</v>
      </c>
      <c r="AP48" s="209">
        <f t="shared" si="59"/>
        <v>0</v>
      </c>
      <c r="AQ48" s="293">
        <f t="shared" si="60"/>
        <v>0</v>
      </c>
      <c r="AR48" s="209">
        <f t="shared" si="61"/>
        <v>0</v>
      </c>
    </row>
    <row r="49" ht="16.5" collapsed="1" thickBot="1" thickTop="1"/>
    <row r="50" spans="2:21" ht="16.5" thickTop="1">
      <c r="B50" s="1"/>
      <c r="C50" s="177"/>
      <c r="D50" s="2" t="s">
        <v>126</v>
      </c>
      <c r="E50" s="3"/>
      <c r="F50" s="3"/>
      <c r="G50" s="3"/>
      <c r="H50" s="4"/>
      <c r="I50" s="3"/>
      <c r="J50" s="5" t="s">
        <v>0</v>
      </c>
      <c r="K50" s="6"/>
      <c r="L50" s="339" t="s">
        <v>36</v>
      </c>
      <c r="M50" s="340"/>
      <c r="N50" s="340"/>
      <c r="O50" s="341"/>
      <c r="P50" s="342" t="s">
        <v>2</v>
      </c>
      <c r="Q50" s="343"/>
      <c r="R50" s="343"/>
      <c r="S50" s="344">
        <v>4</v>
      </c>
      <c r="T50" s="345"/>
      <c r="U50" s="346"/>
    </row>
    <row r="51" spans="2:46" ht="16.5" thickBot="1">
      <c r="B51" s="7"/>
      <c r="C51" s="178"/>
      <c r="D51" s="8" t="s">
        <v>3</v>
      </c>
      <c r="E51" s="9" t="s">
        <v>4</v>
      </c>
      <c r="F51" s="347">
        <v>4</v>
      </c>
      <c r="G51" s="348"/>
      <c r="H51" s="349"/>
      <c r="I51" s="350" t="s">
        <v>5</v>
      </c>
      <c r="J51" s="351"/>
      <c r="K51" s="351"/>
      <c r="L51" s="352">
        <v>41342</v>
      </c>
      <c r="M51" s="352"/>
      <c r="N51" s="352"/>
      <c r="O51" s="353"/>
      <c r="P51" s="10" t="s">
        <v>6</v>
      </c>
      <c r="Q51" s="192"/>
      <c r="R51" s="192"/>
      <c r="S51" s="354">
        <v>0.6875</v>
      </c>
      <c r="T51" s="355"/>
      <c r="U51" s="356"/>
      <c r="AM51" s="357" t="s">
        <v>373</v>
      </c>
      <c r="AN51" s="358"/>
      <c r="AO51" s="247"/>
      <c r="AP51" s="247"/>
      <c r="AQ51" s="247"/>
      <c r="AR51" s="247"/>
      <c r="AS51" s="268" t="s">
        <v>374</v>
      </c>
      <c r="AT51" s="268" t="s">
        <v>375</v>
      </c>
    </row>
    <row r="52" spans="2:46" ht="16.5" thickTop="1">
      <c r="B52" s="12"/>
      <c r="C52" s="182" t="s">
        <v>151</v>
      </c>
      <c r="D52" s="13" t="s">
        <v>7</v>
      </c>
      <c r="E52" s="14" t="s">
        <v>8</v>
      </c>
      <c r="F52" s="335" t="s">
        <v>9</v>
      </c>
      <c r="G52" s="336"/>
      <c r="H52" s="335" t="s">
        <v>10</v>
      </c>
      <c r="I52" s="336"/>
      <c r="J52" s="335" t="s">
        <v>11</v>
      </c>
      <c r="K52" s="336"/>
      <c r="L52" s="335" t="s">
        <v>12</v>
      </c>
      <c r="M52" s="336"/>
      <c r="N52" s="335"/>
      <c r="O52" s="336"/>
      <c r="P52" s="15" t="s">
        <v>13</v>
      </c>
      <c r="Q52" s="16" t="s">
        <v>14</v>
      </c>
      <c r="R52" s="17" t="s">
        <v>15</v>
      </c>
      <c r="S52" s="18"/>
      <c r="T52" s="337" t="s">
        <v>16</v>
      </c>
      <c r="U52" s="338"/>
      <c r="W52" s="78" t="s">
        <v>64</v>
      </c>
      <c r="X52" s="79"/>
      <c r="Y52" s="80" t="s">
        <v>65</v>
      </c>
      <c r="AL52" s="269" t="s">
        <v>376</v>
      </c>
      <c r="AM52" s="270" t="s">
        <v>377</v>
      </c>
      <c r="AN52" s="270" t="s">
        <v>378</v>
      </c>
      <c r="AO52" s="271" t="s">
        <v>379</v>
      </c>
      <c r="AP52" s="273" t="s">
        <v>380</v>
      </c>
      <c r="AQ52" s="272" t="s">
        <v>381</v>
      </c>
      <c r="AR52" s="273" t="s">
        <v>382</v>
      </c>
      <c r="AS52" s="269" t="s">
        <v>383</v>
      </c>
      <c r="AT52" s="274" t="s">
        <v>384</v>
      </c>
    </row>
    <row r="53" spans="2:46" ht="15">
      <c r="B53" s="19" t="s">
        <v>9</v>
      </c>
      <c r="C53" s="183">
        <v>1793</v>
      </c>
      <c r="D53" s="20" t="s">
        <v>326</v>
      </c>
      <c r="E53" s="21" t="s">
        <v>30</v>
      </c>
      <c r="F53" s="22"/>
      <c r="G53" s="23"/>
      <c r="H53" s="24">
        <f>+R63</f>
      </c>
      <c r="I53" s="25">
        <f>+S63</f>
      </c>
      <c r="J53" s="24">
        <f>R59</f>
      </c>
      <c r="K53" s="25">
        <f>S59</f>
      </c>
      <c r="L53" s="24">
        <f>R61</f>
      </c>
      <c r="M53" s="25">
        <f>S61</f>
      </c>
      <c r="N53" s="24"/>
      <c r="O53" s="25"/>
      <c r="P53" s="26">
        <f>IF(SUM(F53:O53)=0,"",COUNTIF(G53:G56,"3"))</f>
      </c>
      <c r="Q53" s="27">
        <f>IF(SUM(G53:P53)=0,"",COUNTIF(F53:F56,"3"))</f>
      </c>
      <c r="R53" s="28">
        <f>IF(SUM(F53:O53)=0,"",SUM(G53:G56))</f>
      </c>
      <c r="S53" s="29">
        <f>IF(SUM(F53:O53)=0,"",SUM(F53:F56))</f>
      </c>
      <c r="T53" s="402"/>
      <c r="U53" s="403"/>
      <c r="W53" s="81">
        <f>+W59+W61+W63</f>
        <v>0</v>
      </c>
      <c r="X53" s="82">
        <f>+X59+X61+X63</f>
        <v>0</v>
      </c>
      <c r="Y53" s="83">
        <f>+W53-X53</f>
        <v>0</v>
      </c>
      <c r="AL53" s="286"/>
      <c r="AM53" s="47">
        <f aca="true" t="shared" si="62" ref="AM53:AR53">AM59+AM61+AM63</f>
        <v>0</v>
      </c>
      <c r="AN53" s="47">
        <f t="shared" si="62"/>
        <v>0</v>
      </c>
      <c r="AO53" s="275">
        <f t="shared" si="62"/>
        <v>0</v>
      </c>
      <c r="AP53" s="277">
        <f t="shared" si="62"/>
        <v>0</v>
      </c>
      <c r="AQ53" s="276">
        <f t="shared" si="62"/>
        <v>0</v>
      </c>
      <c r="AR53" s="277">
        <f t="shared" si="62"/>
        <v>0</v>
      </c>
      <c r="AS53" s="278" t="e">
        <f>AO53/AP53</f>
        <v>#DIV/0!</v>
      </c>
      <c r="AT53" s="279" t="e">
        <f>AQ53/AR53</f>
        <v>#DIV/0!</v>
      </c>
    </row>
    <row r="54" spans="2:46" ht="15">
      <c r="B54" s="30" t="s">
        <v>10</v>
      </c>
      <c r="C54" s="183">
        <v>1491</v>
      </c>
      <c r="D54" s="20" t="s">
        <v>304</v>
      </c>
      <c r="E54" s="31" t="s">
        <v>32</v>
      </c>
      <c r="F54" s="32">
        <f>+S63</f>
      </c>
      <c r="G54" s="33">
        <f>+R63</f>
      </c>
      <c r="H54" s="34"/>
      <c r="I54" s="35"/>
      <c r="J54" s="32">
        <f>R62</f>
      </c>
      <c r="K54" s="33">
        <f>S62</f>
      </c>
      <c r="L54" s="32">
        <f>R60</f>
      </c>
      <c r="M54" s="33">
        <f>S60</f>
      </c>
      <c r="N54" s="32"/>
      <c r="O54" s="33"/>
      <c r="P54" s="26">
        <f>IF(SUM(F54:O54)=0,"",COUNTIF(I53:I56,"3"))</f>
      </c>
      <c r="Q54" s="27">
        <f>IF(SUM(G54:P54)=0,"",COUNTIF(H53:H56,"3"))</f>
      </c>
      <c r="R54" s="28">
        <f>IF(SUM(F54:O54)=0,"",SUM(I53:I56))</f>
      </c>
      <c r="S54" s="29">
        <f>IF(SUM(F54:O54)=0,"",SUM(H53:H56))</f>
      </c>
      <c r="T54" s="402"/>
      <c r="U54" s="403"/>
      <c r="W54" s="81">
        <f>+W60+W62+X63</f>
        <v>0</v>
      </c>
      <c r="X54" s="82">
        <f>+X60+X62+W63</f>
        <v>0</v>
      </c>
      <c r="Y54" s="83">
        <f>+W54-X54</f>
        <v>0</v>
      </c>
      <c r="AL54" s="287"/>
      <c r="AM54" s="47">
        <f>AM60+AM62+AN63</f>
        <v>0</v>
      </c>
      <c r="AN54" s="47">
        <f>AN60+AN62+AM63</f>
        <v>0</v>
      </c>
      <c r="AO54" s="275">
        <f>AO60+AO62+AP63</f>
        <v>0</v>
      </c>
      <c r="AP54" s="277">
        <f>AP60+AP62+AO63</f>
        <v>0</v>
      </c>
      <c r="AQ54" s="276">
        <f>AQ60+AQ62+AR63</f>
        <v>0</v>
      </c>
      <c r="AR54" s="277">
        <f>AR60+AR62+AQ63</f>
        <v>0</v>
      </c>
      <c r="AS54" s="278" t="e">
        <f>AO54/AP54</f>
        <v>#DIV/0!</v>
      </c>
      <c r="AT54" s="279" t="e">
        <f>AQ54/AR54</f>
        <v>#DIV/0!</v>
      </c>
    </row>
    <row r="55" spans="2:46" ht="15">
      <c r="B55" s="30" t="s">
        <v>11</v>
      </c>
      <c r="C55" s="183">
        <v>1394</v>
      </c>
      <c r="D55" s="20" t="s">
        <v>305</v>
      </c>
      <c r="E55" s="31" t="s">
        <v>34</v>
      </c>
      <c r="F55" s="32">
        <f>+S59</f>
      </c>
      <c r="G55" s="33">
        <f>+R59</f>
      </c>
      <c r="H55" s="32">
        <f>S62</f>
      </c>
      <c r="I55" s="33">
        <f>R62</f>
      </c>
      <c r="J55" s="34"/>
      <c r="K55" s="35"/>
      <c r="L55" s="32">
        <f>R64</f>
      </c>
      <c r="M55" s="33">
        <f>S64</f>
      </c>
      <c r="N55" s="32"/>
      <c r="O55" s="33"/>
      <c r="P55" s="26">
        <f>IF(SUM(F55:O55)=0,"",COUNTIF(K53:K56,"3"))</f>
      </c>
      <c r="Q55" s="27">
        <f>IF(SUM(G55:P55)=0,"",COUNTIF(J53:J56,"3"))</f>
      </c>
      <c r="R55" s="28">
        <f>IF(SUM(F55:O55)=0,"",SUM(K53:K56))</f>
      </c>
      <c r="S55" s="29">
        <f>IF(SUM(F55:O55)=0,"",SUM(J53:J56))</f>
      </c>
      <c r="T55" s="402"/>
      <c r="U55" s="403"/>
      <c r="W55" s="81">
        <f>+X59+X62+W64</f>
        <v>0</v>
      </c>
      <c r="X55" s="82">
        <f>+W59+W62+X64</f>
        <v>0</v>
      </c>
      <c r="Y55" s="83">
        <f>+W55-X55</f>
        <v>0</v>
      </c>
      <c r="AL55" s="287"/>
      <c r="AM55" s="47">
        <f>AN59+AN62+AM64</f>
        <v>0</v>
      </c>
      <c r="AN55" s="47">
        <f>AM59+AM62+AN64</f>
        <v>0</v>
      </c>
      <c r="AO55" s="275">
        <f>AP59+AP62+AO64</f>
        <v>0</v>
      </c>
      <c r="AP55" s="277">
        <f>AO59+AO62+AP64</f>
        <v>0</v>
      </c>
      <c r="AQ55" s="276">
        <f>AR59+AR62+AQ64</f>
        <v>0</v>
      </c>
      <c r="AR55" s="277">
        <f>AQ59+AQ62+AR64</f>
        <v>0</v>
      </c>
      <c r="AS55" s="278" t="e">
        <f>AO55/AP55</f>
        <v>#DIV/0!</v>
      </c>
      <c r="AT55" s="279" t="e">
        <f>AQ55/AR55</f>
        <v>#DIV/0!</v>
      </c>
    </row>
    <row r="56" spans="2:46" ht="15.75" thickBot="1">
      <c r="B56" s="36" t="s">
        <v>12</v>
      </c>
      <c r="C56" s="184">
        <v>990</v>
      </c>
      <c r="D56" s="37" t="s">
        <v>327</v>
      </c>
      <c r="E56" s="38" t="s">
        <v>119</v>
      </c>
      <c r="F56" s="39">
        <f>S61</f>
      </c>
      <c r="G56" s="40">
        <f>R61</f>
      </c>
      <c r="H56" s="39">
        <f>S60</f>
      </c>
      <c r="I56" s="40">
        <f>R60</f>
      </c>
      <c r="J56" s="39">
        <f>S64</f>
      </c>
      <c r="K56" s="40">
        <f>R64</f>
      </c>
      <c r="L56" s="41"/>
      <c r="M56" s="42"/>
      <c r="N56" s="39"/>
      <c r="O56" s="40"/>
      <c r="P56" s="43">
        <f>IF(SUM(F56:O56)=0,"",COUNTIF(M53:M56,"3"))</f>
      </c>
      <c r="Q56" s="44">
        <f>IF(SUM(G56:P56)=0,"",COUNTIF(L53:L56,"3"))</f>
      </c>
      <c r="R56" s="45">
        <f>IF(SUM(F56:O57)=0,"",SUM(M53:M56))</f>
      </c>
      <c r="S56" s="46">
        <f>IF(SUM(F56:O56)=0,"",SUM(L53:L56))</f>
      </c>
      <c r="T56" s="404"/>
      <c r="U56" s="405"/>
      <c r="W56" s="81">
        <f>+X60+X61+X64</f>
        <v>0</v>
      </c>
      <c r="X56" s="82">
        <f>+W60+W61+W64</f>
        <v>0</v>
      </c>
      <c r="Y56" s="83">
        <f>+W56-X56</f>
        <v>0</v>
      </c>
      <c r="AL56" s="288"/>
      <c r="AM56" s="280">
        <f>AN60+AN61+AN64</f>
        <v>0</v>
      </c>
      <c r="AN56" s="280">
        <f>AM60+AM61+AM64</f>
        <v>0</v>
      </c>
      <c r="AO56" s="281">
        <f>AP60+AP61+AP64</f>
        <v>0</v>
      </c>
      <c r="AP56" s="283">
        <f>AO60+AO61+AO64</f>
        <v>0</v>
      </c>
      <c r="AQ56" s="282">
        <f>AR60+AR61+AR64</f>
        <v>0</v>
      </c>
      <c r="AR56" s="283">
        <f>AQ60+AQ61+AQ64</f>
        <v>0</v>
      </c>
      <c r="AS56" s="284" t="e">
        <f>AO56/AP56</f>
        <v>#DIV/0!</v>
      </c>
      <c r="AT56" s="285" t="e">
        <f>AQ56/AR56</f>
        <v>#DIV/0!</v>
      </c>
    </row>
    <row r="57" spans="1:26" ht="16.5" hidden="1" outlineLevel="1" thickTop="1">
      <c r="A57" s="77"/>
      <c r="B57" s="84"/>
      <c r="C57" s="130"/>
      <c r="D57" s="85" t="s">
        <v>66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7"/>
      <c r="U57" s="88"/>
      <c r="W57" s="89"/>
      <c r="X57" s="90" t="s">
        <v>67</v>
      </c>
      <c r="Y57" s="91">
        <f>SUM(Y53:Y56)</f>
        <v>0</v>
      </c>
      <c r="Z57" s="90" t="str">
        <f>IF(Y57=0,"OK","Virhe")</f>
        <v>OK</v>
      </c>
    </row>
    <row r="58" spans="1:25" ht="16.5" hidden="1" outlineLevel="1" thickBot="1">
      <c r="A58" s="77"/>
      <c r="B58" s="92"/>
      <c r="C58" s="210"/>
      <c r="D58" s="93" t="s">
        <v>68</v>
      </c>
      <c r="E58" s="94"/>
      <c r="F58" s="94"/>
      <c r="G58" s="95"/>
      <c r="H58" s="330" t="s">
        <v>69</v>
      </c>
      <c r="I58" s="331"/>
      <c r="J58" s="332" t="s">
        <v>70</v>
      </c>
      <c r="K58" s="331"/>
      <c r="L58" s="332" t="s">
        <v>71</v>
      </c>
      <c r="M58" s="331"/>
      <c r="N58" s="332" t="s">
        <v>72</v>
      </c>
      <c r="O58" s="331"/>
      <c r="P58" s="332" t="s">
        <v>73</v>
      </c>
      <c r="Q58" s="331"/>
      <c r="R58" s="333" t="s">
        <v>74</v>
      </c>
      <c r="S58" s="334"/>
      <c r="U58" s="96"/>
      <c r="W58" s="97" t="s">
        <v>64</v>
      </c>
      <c r="X58" s="98"/>
      <c r="Y58" s="80" t="s">
        <v>65</v>
      </c>
    </row>
    <row r="59" spans="1:44" ht="15.75" hidden="1" outlineLevel="1">
      <c r="A59" s="77"/>
      <c r="B59" s="211" t="s">
        <v>75</v>
      </c>
      <c r="C59" s="179"/>
      <c r="D59" s="99" t="str">
        <f>IF(D53&gt;"",D53,"")</f>
        <v>Pitkänen Toni</v>
      </c>
      <c r="E59" s="100" t="str">
        <f>IF(D55&gt;"",D55,"")</f>
        <v>Portfors Kai</v>
      </c>
      <c r="F59" s="86"/>
      <c r="G59" s="101"/>
      <c r="H59" s="323"/>
      <c r="I59" s="324"/>
      <c r="J59" s="321"/>
      <c r="K59" s="322"/>
      <c r="L59" s="321"/>
      <c r="M59" s="322"/>
      <c r="N59" s="321"/>
      <c r="O59" s="322"/>
      <c r="P59" s="325"/>
      <c r="Q59" s="322"/>
      <c r="R59" s="102">
        <f aca="true" t="shared" si="63" ref="R59:R64">IF(COUNT(H59:P59)=0,"",COUNTIF(H59:P59,"&gt;=0"))</f>
      </c>
      <c r="S59" s="103">
        <f aca="true" t="shared" si="64" ref="S59:S64">IF(COUNT(H59:P59)=0,"",(IF(LEFT(H59,1)="-",1,0)+IF(LEFT(J59,1)="-",1,0)+IF(LEFT(L59,1)="-",1,0)+IF(LEFT(N59,1)="-",1,0)+IF(LEFT(P59,1)="-",1,0)))</f>
      </c>
      <c r="T59" s="104"/>
      <c r="U59" s="105"/>
      <c r="W59" s="106">
        <f aca="true" t="shared" si="65" ref="W59:W64">+AA59+AC59+AE59+AG59+AI59</f>
        <v>0</v>
      </c>
      <c r="X59" s="107">
        <f aca="true" t="shared" si="66" ref="X59:X64">+AB59+AD59+AF59+AH59+AJ59</f>
        <v>0</v>
      </c>
      <c r="Y59" s="108">
        <f aca="true" t="shared" si="67" ref="Y59:Y64">+W59-X59</f>
        <v>0</v>
      </c>
      <c r="AA59" s="109">
        <f aca="true" t="shared" si="68" ref="AA59:AA64">IF(H59="",0,IF(LEFT(H59,1)="-",ABS(H59),(IF(H59&gt;9,H59+2,11))))</f>
        <v>0</v>
      </c>
      <c r="AB59" s="110">
        <f aca="true" t="shared" si="69" ref="AB59:AB64">IF(H59="",0,IF(LEFT(H59,1)="-",(IF(ABS(H59)&gt;9,(ABS(H59)+2),11)),H59))</f>
        <v>0</v>
      </c>
      <c r="AC59" s="109">
        <f aca="true" t="shared" si="70" ref="AC59:AC64">IF(J59="",0,IF(LEFT(J59,1)="-",ABS(J59),(IF(J59&gt;9,J59+2,11))))</f>
        <v>0</v>
      </c>
      <c r="AD59" s="110">
        <f aca="true" t="shared" si="71" ref="AD59:AD64">IF(J59="",0,IF(LEFT(J59,1)="-",(IF(ABS(J59)&gt;9,(ABS(J59)+2),11)),J59))</f>
        <v>0</v>
      </c>
      <c r="AE59" s="109">
        <f aca="true" t="shared" si="72" ref="AE59:AE64">IF(L59="",0,IF(LEFT(L59,1)="-",ABS(L59),(IF(L59&gt;9,L59+2,11))))</f>
        <v>0</v>
      </c>
      <c r="AF59" s="110">
        <f aca="true" t="shared" si="73" ref="AF59:AF64">IF(L59="",0,IF(LEFT(L59,1)="-",(IF(ABS(L59)&gt;9,(ABS(L59)+2),11)),L59))</f>
        <v>0</v>
      </c>
      <c r="AG59" s="109">
        <f aca="true" t="shared" si="74" ref="AG59:AG64">IF(N59="",0,IF(LEFT(N59,1)="-",ABS(N59),(IF(N59&gt;9,N59+2,11))))</f>
        <v>0</v>
      </c>
      <c r="AH59" s="110">
        <f aca="true" t="shared" si="75" ref="AH59:AH64">IF(N59="",0,IF(LEFT(N59,1)="-",(IF(ABS(N59)&gt;9,(ABS(N59)+2),11)),N59))</f>
        <v>0</v>
      </c>
      <c r="AI59" s="109">
        <f aca="true" t="shared" si="76" ref="AI59:AI64">IF(P59="",0,IF(LEFT(P59,1)="-",ABS(P59),(IF(P59&gt;9,P59+2,11))))</f>
        <v>0</v>
      </c>
      <c r="AJ59" s="110">
        <f aca="true" t="shared" si="77" ref="AJ59:AJ64">IF(P59="",0,IF(LEFT(P59,1)="-",(IF(ABS(P59)&gt;9,(ABS(P59)+2),11)),P59))</f>
        <v>0</v>
      </c>
      <c r="AL59" s="289">
        <f>IF(OR(ISBLANK(AL53),ISBLANK(AL55)),0,1)</f>
        <v>0</v>
      </c>
      <c r="AM59" s="291">
        <f aca="true" t="shared" si="78" ref="AM59:AM64">IF(AO59=3,1,0)</f>
        <v>0</v>
      </c>
      <c r="AN59" s="206">
        <f aca="true" t="shared" si="79" ref="AN59:AN64">IF(AP59=3,1,0)</f>
        <v>0</v>
      </c>
      <c r="AO59" s="291">
        <f aca="true" t="shared" si="80" ref="AO59:AO64">IF($AL59=1,$AL59*R59,0)</f>
        <v>0</v>
      </c>
      <c r="AP59" s="206">
        <f aca="true" t="shared" si="81" ref="AP59:AP64">IF($AL59=1,$AL59*S59,0)</f>
        <v>0</v>
      </c>
      <c r="AQ59" s="291">
        <f aca="true" t="shared" si="82" ref="AQ59:AQ64">$AL59*W59</f>
        <v>0</v>
      </c>
      <c r="AR59" s="206">
        <f aca="true" t="shared" si="83" ref="AR59:AR64">$AL59*X59</f>
        <v>0</v>
      </c>
    </row>
    <row r="60" spans="1:44" ht="15.75" hidden="1" outlineLevel="1">
      <c r="A60" s="77"/>
      <c r="B60" s="212" t="s">
        <v>76</v>
      </c>
      <c r="C60" s="179"/>
      <c r="D60" s="99" t="str">
        <f>IF(D54&gt;"",D54,"")</f>
        <v>Pitkänen Akseli</v>
      </c>
      <c r="E60" s="111" t="str">
        <f>IF(D56&gt;"",D56,"")</f>
        <v>Rautell Jarkko</v>
      </c>
      <c r="F60" s="112"/>
      <c r="G60" s="101"/>
      <c r="H60" s="314"/>
      <c r="I60" s="315"/>
      <c r="J60" s="314"/>
      <c r="K60" s="315"/>
      <c r="L60" s="314"/>
      <c r="M60" s="315"/>
      <c r="N60" s="314"/>
      <c r="O60" s="315"/>
      <c r="P60" s="314"/>
      <c r="Q60" s="315"/>
      <c r="R60" s="102">
        <f t="shared" si="63"/>
      </c>
      <c r="S60" s="103">
        <f t="shared" si="64"/>
      </c>
      <c r="T60" s="113"/>
      <c r="U60" s="114"/>
      <c r="W60" s="106">
        <f t="shared" si="65"/>
        <v>0</v>
      </c>
      <c r="X60" s="107">
        <f t="shared" si="66"/>
        <v>0</v>
      </c>
      <c r="Y60" s="108">
        <f t="shared" si="67"/>
        <v>0</v>
      </c>
      <c r="AA60" s="115">
        <f t="shared" si="68"/>
        <v>0</v>
      </c>
      <c r="AB60" s="116">
        <f t="shared" si="69"/>
        <v>0</v>
      </c>
      <c r="AC60" s="115">
        <f t="shared" si="70"/>
        <v>0</v>
      </c>
      <c r="AD60" s="116">
        <f t="shared" si="71"/>
        <v>0</v>
      </c>
      <c r="AE60" s="115">
        <f t="shared" si="72"/>
        <v>0</v>
      </c>
      <c r="AF60" s="116">
        <f t="shared" si="73"/>
        <v>0</v>
      </c>
      <c r="AG60" s="115">
        <f t="shared" si="74"/>
        <v>0</v>
      </c>
      <c r="AH60" s="116">
        <f t="shared" si="75"/>
        <v>0</v>
      </c>
      <c r="AI60" s="115">
        <f t="shared" si="76"/>
        <v>0</v>
      </c>
      <c r="AJ60" s="116">
        <f t="shared" si="77"/>
        <v>0</v>
      </c>
      <c r="AL60" s="207">
        <f>IF(OR(ISBLANK(AL54),ISBLANK(AL56)),0,1)</f>
        <v>0</v>
      </c>
      <c r="AM60" s="292">
        <f t="shared" si="78"/>
        <v>0</v>
      </c>
      <c r="AN60" s="208">
        <f t="shared" si="79"/>
        <v>0</v>
      </c>
      <c r="AO60" s="292">
        <f t="shared" si="80"/>
        <v>0</v>
      </c>
      <c r="AP60" s="208">
        <f t="shared" si="81"/>
        <v>0</v>
      </c>
      <c r="AQ60" s="292">
        <f t="shared" si="82"/>
        <v>0</v>
      </c>
      <c r="AR60" s="208">
        <f t="shared" si="83"/>
        <v>0</v>
      </c>
    </row>
    <row r="61" spans="1:44" ht="16.5" hidden="1" outlineLevel="1" thickBot="1">
      <c r="A61" s="77"/>
      <c r="B61" s="212" t="s">
        <v>77</v>
      </c>
      <c r="C61" s="179"/>
      <c r="D61" s="117" t="str">
        <f>IF(D53&gt;"",D53,"")</f>
        <v>Pitkänen Toni</v>
      </c>
      <c r="E61" s="118" t="str">
        <f>IF(D56&gt;"",D56,"")</f>
        <v>Rautell Jarkko</v>
      </c>
      <c r="F61" s="94"/>
      <c r="G61" s="95"/>
      <c r="H61" s="319"/>
      <c r="I61" s="320"/>
      <c r="J61" s="319"/>
      <c r="K61" s="320"/>
      <c r="L61" s="319"/>
      <c r="M61" s="320"/>
      <c r="N61" s="319"/>
      <c r="O61" s="320"/>
      <c r="P61" s="319"/>
      <c r="Q61" s="320"/>
      <c r="R61" s="102">
        <f t="shared" si="63"/>
      </c>
      <c r="S61" s="103">
        <f t="shared" si="64"/>
      </c>
      <c r="T61" s="113"/>
      <c r="U61" s="114"/>
      <c r="W61" s="106">
        <f t="shared" si="65"/>
        <v>0</v>
      </c>
      <c r="X61" s="107">
        <f t="shared" si="66"/>
        <v>0</v>
      </c>
      <c r="Y61" s="108">
        <f t="shared" si="67"/>
        <v>0</v>
      </c>
      <c r="AA61" s="115">
        <f t="shared" si="68"/>
        <v>0</v>
      </c>
      <c r="AB61" s="116">
        <f t="shared" si="69"/>
        <v>0</v>
      </c>
      <c r="AC61" s="115">
        <f t="shared" si="70"/>
        <v>0</v>
      </c>
      <c r="AD61" s="116">
        <f t="shared" si="71"/>
        <v>0</v>
      </c>
      <c r="AE61" s="115">
        <f t="shared" si="72"/>
        <v>0</v>
      </c>
      <c r="AF61" s="116">
        <f t="shared" si="73"/>
        <v>0</v>
      </c>
      <c r="AG61" s="115">
        <f t="shared" si="74"/>
        <v>0</v>
      </c>
      <c r="AH61" s="116">
        <f t="shared" si="75"/>
        <v>0</v>
      </c>
      <c r="AI61" s="115">
        <f t="shared" si="76"/>
        <v>0</v>
      </c>
      <c r="AJ61" s="116">
        <f t="shared" si="77"/>
        <v>0</v>
      </c>
      <c r="AL61" s="207">
        <f>IF(OR(ISBLANK(AL53),ISBLANK(AL56)),0,1)</f>
        <v>0</v>
      </c>
      <c r="AM61" s="292">
        <f t="shared" si="78"/>
        <v>0</v>
      </c>
      <c r="AN61" s="208">
        <f t="shared" si="79"/>
        <v>0</v>
      </c>
      <c r="AO61" s="292">
        <f t="shared" si="80"/>
        <v>0</v>
      </c>
      <c r="AP61" s="208">
        <f t="shared" si="81"/>
        <v>0</v>
      </c>
      <c r="AQ61" s="292">
        <f t="shared" si="82"/>
        <v>0</v>
      </c>
      <c r="AR61" s="208">
        <f t="shared" si="83"/>
        <v>0</v>
      </c>
    </row>
    <row r="62" spans="1:44" ht="15.75" hidden="1" outlineLevel="1">
      <c r="A62" s="77"/>
      <c r="B62" s="212" t="s">
        <v>78</v>
      </c>
      <c r="C62" s="179"/>
      <c r="D62" s="99" t="str">
        <f>IF(D54&gt;"",D54,"")</f>
        <v>Pitkänen Akseli</v>
      </c>
      <c r="E62" s="111" t="str">
        <f>IF(D55&gt;"",D55,"")</f>
        <v>Portfors Kai</v>
      </c>
      <c r="F62" s="86"/>
      <c r="G62" s="101"/>
      <c r="H62" s="321"/>
      <c r="I62" s="322"/>
      <c r="J62" s="321"/>
      <c r="K62" s="322"/>
      <c r="L62" s="321"/>
      <c r="M62" s="322"/>
      <c r="N62" s="321"/>
      <c r="O62" s="322"/>
      <c r="P62" s="321"/>
      <c r="Q62" s="322"/>
      <c r="R62" s="102">
        <f t="shared" si="63"/>
      </c>
      <c r="S62" s="103">
        <f t="shared" si="64"/>
      </c>
      <c r="T62" s="113"/>
      <c r="U62" s="114"/>
      <c r="W62" s="106">
        <f t="shared" si="65"/>
        <v>0</v>
      </c>
      <c r="X62" s="107">
        <f t="shared" si="66"/>
        <v>0</v>
      </c>
      <c r="Y62" s="108">
        <f t="shared" si="67"/>
        <v>0</v>
      </c>
      <c r="AA62" s="115">
        <f t="shared" si="68"/>
        <v>0</v>
      </c>
      <c r="AB62" s="116">
        <f t="shared" si="69"/>
        <v>0</v>
      </c>
      <c r="AC62" s="115">
        <f t="shared" si="70"/>
        <v>0</v>
      </c>
      <c r="AD62" s="116">
        <f t="shared" si="71"/>
        <v>0</v>
      </c>
      <c r="AE62" s="115">
        <f t="shared" si="72"/>
        <v>0</v>
      </c>
      <c r="AF62" s="116">
        <f t="shared" si="73"/>
        <v>0</v>
      </c>
      <c r="AG62" s="115">
        <f t="shared" si="74"/>
        <v>0</v>
      </c>
      <c r="AH62" s="116">
        <f t="shared" si="75"/>
        <v>0</v>
      </c>
      <c r="AI62" s="115">
        <f t="shared" si="76"/>
        <v>0</v>
      </c>
      <c r="AJ62" s="116">
        <f t="shared" si="77"/>
        <v>0</v>
      </c>
      <c r="AL62" s="207">
        <f>IF(OR(ISBLANK(AL54),ISBLANK(AL55)),0,1)</f>
        <v>0</v>
      </c>
      <c r="AM62" s="292">
        <f t="shared" si="78"/>
        <v>0</v>
      </c>
      <c r="AN62" s="208">
        <f t="shared" si="79"/>
        <v>0</v>
      </c>
      <c r="AO62" s="292">
        <f t="shared" si="80"/>
        <v>0</v>
      </c>
      <c r="AP62" s="208">
        <f t="shared" si="81"/>
        <v>0</v>
      </c>
      <c r="AQ62" s="292">
        <f t="shared" si="82"/>
        <v>0</v>
      </c>
      <c r="AR62" s="208">
        <f t="shared" si="83"/>
        <v>0</v>
      </c>
    </row>
    <row r="63" spans="1:44" ht="15.75" hidden="1" outlineLevel="1">
      <c r="A63" s="77"/>
      <c r="B63" s="212" t="s">
        <v>79</v>
      </c>
      <c r="C63" s="179"/>
      <c r="D63" s="99" t="str">
        <f>IF(D53&gt;"",D53,"")</f>
        <v>Pitkänen Toni</v>
      </c>
      <c r="E63" s="111" t="str">
        <f>IF(D54&gt;"",D54,"")</f>
        <v>Pitkänen Akseli</v>
      </c>
      <c r="F63" s="112"/>
      <c r="G63" s="101"/>
      <c r="H63" s="314"/>
      <c r="I63" s="315"/>
      <c r="J63" s="314"/>
      <c r="K63" s="315"/>
      <c r="L63" s="316"/>
      <c r="M63" s="315"/>
      <c r="N63" s="314"/>
      <c r="O63" s="315"/>
      <c r="P63" s="314"/>
      <c r="Q63" s="315"/>
      <c r="R63" s="102">
        <f t="shared" si="63"/>
      </c>
      <c r="S63" s="103">
        <f t="shared" si="64"/>
      </c>
      <c r="T63" s="113"/>
      <c r="U63" s="114"/>
      <c r="W63" s="106">
        <f t="shared" si="65"/>
        <v>0</v>
      </c>
      <c r="X63" s="107">
        <f t="shared" si="66"/>
        <v>0</v>
      </c>
      <c r="Y63" s="108">
        <f t="shared" si="67"/>
        <v>0</v>
      </c>
      <c r="AA63" s="115">
        <f t="shared" si="68"/>
        <v>0</v>
      </c>
      <c r="AB63" s="116">
        <f t="shared" si="69"/>
        <v>0</v>
      </c>
      <c r="AC63" s="115">
        <f t="shared" si="70"/>
        <v>0</v>
      </c>
      <c r="AD63" s="116">
        <f t="shared" si="71"/>
        <v>0</v>
      </c>
      <c r="AE63" s="115">
        <f t="shared" si="72"/>
        <v>0</v>
      </c>
      <c r="AF63" s="116">
        <f t="shared" si="73"/>
        <v>0</v>
      </c>
      <c r="AG63" s="115">
        <f t="shared" si="74"/>
        <v>0</v>
      </c>
      <c r="AH63" s="116">
        <f t="shared" si="75"/>
        <v>0</v>
      </c>
      <c r="AI63" s="115">
        <f t="shared" si="76"/>
        <v>0</v>
      </c>
      <c r="AJ63" s="116">
        <f t="shared" si="77"/>
        <v>0</v>
      </c>
      <c r="AL63" s="207">
        <f>IF(OR(ISBLANK(AL53),ISBLANK(AL54)),0,1)</f>
        <v>0</v>
      </c>
      <c r="AM63" s="292">
        <f t="shared" si="78"/>
        <v>0</v>
      </c>
      <c r="AN63" s="208">
        <f t="shared" si="79"/>
        <v>0</v>
      </c>
      <c r="AO63" s="292">
        <f t="shared" si="80"/>
        <v>0</v>
      </c>
      <c r="AP63" s="208">
        <f t="shared" si="81"/>
        <v>0</v>
      </c>
      <c r="AQ63" s="292">
        <f t="shared" si="82"/>
        <v>0</v>
      </c>
      <c r="AR63" s="208">
        <f t="shared" si="83"/>
        <v>0</v>
      </c>
    </row>
    <row r="64" spans="1:44" ht="16.5" hidden="1" outlineLevel="1" thickBot="1">
      <c r="A64" s="77"/>
      <c r="B64" s="213" t="s">
        <v>80</v>
      </c>
      <c r="C64" s="180"/>
      <c r="D64" s="119" t="str">
        <f>IF(D55&gt;"",D55,"")</f>
        <v>Portfors Kai</v>
      </c>
      <c r="E64" s="120" t="str">
        <f>IF(D56&gt;"",D56,"")</f>
        <v>Rautell Jarkko</v>
      </c>
      <c r="F64" s="121"/>
      <c r="G64" s="122"/>
      <c r="H64" s="317"/>
      <c r="I64" s="318"/>
      <c r="J64" s="317"/>
      <c r="K64" s="318"/>
      <c r="L64" s="317"/>
      <c r="M64" s="318"/>
      <c r="N64" s="317"/>
      <c r="O64" s="318"/>
      <c r="P64" s="317"/>
      <c r="Q64" s="318"/>
      <c r="R64" s="123">
        <f t="shared" si="63"/>
      </c>
      <c r="S64" s="124">
        <f t="shared" si="64"/>
      </c>
      <c r="T64" s="125"/>
      <c r="U64" s="126"/>
      <c r="W64" s="106">
        <f t="shared" si="65"/>
        <v>0</v>
      </c>
      <c r="X64" s="107">
        <f t="shared" si="66"/>
        <v>0</v>
      </c>
      <c r="Y64" s="108">
        <f t="shared" si="67"/>
        <v>0</v>
      </c>
      <c r="AA64" s="127">
        <f t="shared" si="68"/>
        <v>0</v>
      </c>
      <c r="AB64" s="128">
        <f t="shared" si="69"/>
        <v>0</v>
      </c>
      <c r="AC64" s="127">
        <f t="shared" si="70"/>
        <v>0</v>
      </c>
      <c r="AD64" s="128">
        <f t="shared" si="71"/>
        <v>0</v>
      </c>
      <c r="AE64" s="127">
        <f t="shared" si="72"/>
        <v>0</v>
      </c>
      <c r="AF64" s="128">
        <f t="shared" si="73"/>
        <v>0</v>
      </c>
      <c r="AG64" s="127">
        <f t="shared" si="74"/>
        <v>0</v>
      </c>
      <c r="AH64" s="128">
        <f t="shared" si="75"/>
        <v>0</v>
      </c>
      <c r="AI64" s="127">
        <f t="shared" si="76"/>
        <v>0</v>
      </c>
      <c r="AJ64" s="128">
        <f t="shared" si="77"/>
        <v>0</v>
      </c>
      <c r="AL64" s="290">
        <f>IF(OR(ISBLANK(AL55),ISBLANK(AL56)),0,1)</f>
        <v>0</v>
      </c>
      <c r="AM64" s="293">
        <f t="shared" si="78"/>
        <v>0</v>
      </c>
      <c r="AN64" s="209">
        <f t="shared" si="79"/>
        <v>0</v>
      </c>
      <c r="AO64" s="293">
        <f t="shared" si="80"/>
        <v>0</v>
      </c>
      <c r="AP64" s="209">
        <f t="shared" si="81"/>
        <v>0</v>
      </c>
      <c r="AQ64" s="293">
        <f t="shared" si="82"/>
        <v>0</v>
      </c>
      <c r="AR64" s="209">
        <f t="shared" si="83"/>
        <v>0</v>
      </c>
    </row>
    <row r="65" ht="16.5" collapsed="1" thickBot="1" thickTop="1"/>
    <row r="66" spans="2:21" ht="16.5" thickTop="1">
      <c r="B66" s="1"/>
      <c r="C66" s="177"/>
      <c r="D66" s="2" t="s">
        <v>126</v>
      </c>
      <c r="E66" s="3"/>
      <c r="F66" s="3"/>
      <c r="G66" s="3"/>
      <c r="H66" s="4"/>
      <c r="I66" s="3"/>
      <c r="J66" s="5" t="s">
        <v>0</v>
      </c>
      <c r="K66" s="6"/>
      <c r="L66" s="339" t="s">
        <v>36</v>
      </c>
      <c r="M66" s="340"/>
      <c r="N66" s="340"/>
      <c r="O66" s="341"/>
      <c r="P66" s="342" t="s">
        <v>2</v>
      </c>
      <c r="Q66" s="343"/>
      <c r="R66" s="343"/>
      <c r="S66" s="344">
        <v>5</v>
      </c>
      <c r="T66" s="345"/>
      <c r="U66" s="346"/>
    </row>
    <row r="67" spans="2:46" ht="16.5" thickBot="1">
      <c r="B67" s="7"/>
      <c r="C67" s="178"/>
      <c r="D67" s="8" t="s">
        <v>3</v>
      </c>
      <c r="E67" s="9" t="s">
        <v>4</v>
      </c>
      <c r="F67" s="347">
        <v>5</v>
      </c>
      <c r="G67" s="348"/>
      <c r="H67" s="349"/>
      <c r="I67" s="350" t="s">
        <v>5</v>
      </c>
      <c r="J67" s="351"/>
      <c r="K67" s="351"/>
      <c r="L67" s="352">
        <v>41342</v>
      </c>
      <c r="M67" s="352"/>
      <c r="N67" s="352"/>
      <c r="O67" s="353"/>
      <c r="P67" s="10" t="s">
        <v>6</v>
      </c>
      <c r="Q67" s="192"/>
      <c r="R67" s="192"/>
      <c r="S67" s="354">
        <v>0.6875</v>
      </c>
      <c r="T67" s="355"/>
      <c r="U67" s="356"/>
      <c r="AM67" s="357" t="s">
        <v>373</v>
      </c>
      <c r="AN67" s="358"/>
      <c r="AO67" s="247"/>
      <c r="AP67" s="247"/>
      <c r="AQ67" s="247"/>
      <c r="AR67" s="247"/>
      <c r="AS67" s="268" t="s">
        <v>374</v>
      </c>
      <c r="AT67" s="268" t="s">
        <v>375</v>
      </c>
    </row>
    <row r="68" spans="2:46" ht="16.5" thickTop="1">
      <c r="B68" s="12"/>
      <c r="C68" s="182" t="s">
        <v>151</v>
      </c>
      <c r="D68" s="13" t="s">
        <v>7</v>
      </c>
      <c r="E68" s="14" t="s">
        <v>8</v>
      </c>
      <c r="F68" s="335" t="s">
        <v>9</v>
      </c>
      <c r="G68" s="336"/>
      <c r="H68" s="335" t="s">
        <v>10</v>
      </c>
      <c r="I68" s="336"/>
      <c r="J68" s="335" t="s">
        <v>11</v>
      </c>
      <c r="K68" s="336"/>
      <c r="L68" s="335" t="s">
        <v>12</v>
      </c>
      <c r="M68" s="336"/>
      <c r="N68" s="335"/>
      <c r="O68" s="336"/>
      <c r="P68" s="15" t="s">
        <v>13</v>
      </c>
      <c r="Q68" s="16" t="s">
        <v>14</v>
      </c>
      <c r="R68" s="17" t="s">
        <v>15</v>
      </c>
      <c r="S68" s="18"/>
      <c r="T68" s="337" t="s">
        <v>16</v>
      </c>
      <c r="U68" s="338"/>
      <c r="W68" s="78" t="s">
        <v>64</v>
      </c>
      <c r="X68" s="79"/>
      <c r="Y68" s="80" t="s">
        <v>65</v>
      </c>
      <c r="AL68" s="269" t="s">
        <v>376</v>
      </c>
      <c r="AM68" s="270" t="s">
        <v>377</v>
      </c>
      <c r="AN68" s="270" t="s">
        <v>378</v>
      </c>
      <c r="AO68" s="271" t="s">
        <v>379</v>
      </c>
      <c r="AP68" s="273" t="s">
        <v>380</v>
      </c>
      <c r="AQ68" s="272" t="s">
        <v>381</v>
      </c>
      <c r="AR68" s="273" t="s">
        <v>382</v>
      </c>
      <c r="AS68" s="269" t="s">
        <v>383</v>
      </c>
      <c r="AT68" s="274" t="s">
        <v>384</v>
      </c>
    </row>
    <row r="69" spans="2:46" ht="15">
      <c r="B69" s="19" t="s">
        <v>9</v>
      </c>
      <c r="C69" s="183">
        <v>1772</v>
      </c>
      <c r="D69" s="20" t="s">
        <v>328</v>
      </c>
      <c r="E69" s="21" t="s">
        <v>24</v>
      </c>
      <c r="F69" s="22"/>
      <c r="G69" s="23"/>
      <c r="H69" s="24">
        <f>+R79</f>
      </c>
      <c r="I69" s="25">
        <f>+S79</f>
      </c>
      <c r="J69" s="24">
        <f>R75</f>
      </c>
      <c r="K69" s="25">
        <f>S75</f>
      </c>
      <c r="L69" s="24">
        <f>R77</f>
      </c>
      <c r="M69" s="25">
        <f>S77</f>
      </c>
      <c r="N69" s="24"/>
      <c r="O69" s="25"/>
      <c r="P69" s="26">
        <f>IF(SUM(F69:O69)=0,"",COUNTIF(G69:G72,"3"))</f>
      </c>
      <c r="Q69" s="27">
        <f>IF(SUM(G69:P69)=0,"",COUNTIF(F69:F72,"3"))</f>
      </c>
      <c r="R69" s="28">
        <f>IF(SUM(F69:O69)=0,"",SUM(G69:G72))</f>
      </c>
      <c r="S69" s="29">
        <f>IF(SUM(F69:O69)=0,"",SUM(F69:F72))</f>
      </c>
      <c r="T69" s="402"/>
      <c r="U69" s="403"/>
      <c r="W69" s="81">
        <f>+W75+W77+W79</f>
        <v>0</v>
      </c>
      <c r="X69" s="82">
        <f>+X75+X77+X79</f>
        <v>0</v>
      </c>
      <c r="Y69" s="83">
        <f>+W69-X69</f>
        <v>0</v>
      </c>
      <c r="AL69" s="286"/>
      <c r="AM69" s="47">
        <f aca="true" t="shared" si="84" ref="AM69:AR69">AM75+AM77+AM79</f>
        <v>0</v>
      </c>
      <c r="AN69" s="47">
        <f t="shared" si="84"/>
        <v>0</v>
      </c>
      <c r="AO69" s="275">
        <f t="shared" si="84"/>
        <v>0</v>
      </c>
      <c r="AP69" s="277">
        <f t="shared" si="84"/>
        <v>0</v>
      </c>
      <c r="AQ69" s="276">
        <f t="shared" si="84"/>
        <v>0</v>
      </c>
      <c r="AR69" s="277">
        <f t="shared" si="84"/>
        <v>0</v>
      </c>
      <c r="AS69" s="278" t="e">
        <f>AO69/AP69</f>
        <v>#DIV/0!</v>
      </c>
      <c r="AT69" s="279" t="e">
        <f>AQ69/AR69</f>
        <v>#DIV/0!</v>
      </c>
    </row>
    <row r="70" spans="2:46" ht="15">
      <c r="B70" s="30" t="s">
        <v>10</v>
      </c>
      <c r="C70" s="183">
        <v>1462</v>
      </c>
      <c r="D70" s="20" t="s">
        <v>329</v>
      </c>
      <c r="E70" s="31" t="s">
        <v>32</v>
      </c>
      <c r="F70" s="32">
        <f>+S79</f>
      </c>
      <c r="G70" s="33">
        <f>+R79</f>
      </c>
      <c r="H70" s="34"/>
      <c r="I70" s="35"/>
      <c r="J70" s="32">
        <f>R78</f>
      </c>
      <c r="K70" s="33">
        <f>S78</f>
      </c>
      <c r="L70" s="32">
        <f>R76</f>
      </c>
      <c r="M70" s="33">
        <f>S76</f>
      </c>
      <c r="N70" s="32"/>
      <c r="O70" s="33"/>
      <c r="P70" s="26">
        <f>IF(SUM(F70:O70)=0,"",COUNTIF(I69:I72,"3"))</f>
      </c>
      <c r="Q70" s="27">
        <f>IF(SUM(G70:P70)=0,"",COUNTIF(H69:H72,"3"))</f>
      </c>
      <c r="R70" s="28">
        <f>IF(SUM(F70:O70)=0,"",SUM(I69:I72))</f>
      </c>
      <c r="S70" s="29">
        <f>IF(SUM(F70:O70)=0,"",SUM(H69:H72))</f>
      </c>
      <c r="T70" s="402"/>
      <c r="U70" s="403"/>
      <c r="W70" s="81">
        <f>+W76+W78+X79</f>
        <v>0</v>
      </c>
      <c r="X70" s="82">
        <f>+X76+X78+W79</f>
        <v>0</v>
      </c>
      <c r="Y70" s="83">
        <f>+W70-X70</f>
        <v>0</v>
      </c>
      <c r="AL70" s="287"/>
      <c r="AM70" s="47">
        <f>AM76+AM78+AN79</f>
        <v>0</v>
      </c>
      <c r="AN70" s="47">
        <f>AN76+AN78+AM79</f>
        <v>0</v>
      </c>
      <c r="AO70" s="275">
        <f>AO76+AO78+AP79</f>
        <v>0</v>
      </c>
      <c r="AP70" s="277">
        <f>AP76+AP78+AO79</f>
        <v>0</v>
      </c>
      <c r="AQ70" s="276">
        <f>AQ76+AQ78+AR79</f>
        <v>0</v>
      </c>
      <c r="AR70" s="277">
        <f>AR76+AR78+AQ79</f>
        <v>0</v>
      </c>
      <c r="AS70" s="278" t="e">
        <f>AO70/AP70</f>
        <v>#DIV/0!</v>
      </c>
      <c r="AT70" s="279" t="e">
        <f>AQ70/AR70</f>
        <v>#DIV/0!</v>
      </c>
    </row>
    <row r="71" spans="2:46" ht="15">
      <c r="B71" s="30" t="s">
        <v>11</v>
      </c>
      <c r="C71" s="183">
        <v>1398</v>
      </c>
      <c r="D71" s="20" t="s">
        <v>313</v>
      </c>
      <c r="E71" s="31" t="s">
        <v>25</v>
      </c>
      <c r="F71" s="32">
        <f>+S75</f>
      </c>
      <c r="G71" s="33">
        <f>+R75</f>
      </c>
      <c r="H71" s="32">
        <f>S78</f>
      </c>
      <c r="I71" s="33">
        <f>R78</f>
      </c>
      <c r="J71" s="34"/>
      <c r="K71" s="35"/>
      <c r="L71" s="32">
        <f>R80</f>
      </c>
      <c r="M71" s="33">
        <f>S80</f>
      </c>
      <c r="N71" s="32"/>
      <c r="O71" s="33"/>
      <c r="P71" s="26">
        <f>IF(SUM(F71:O71)=0,"",COUNTIF(K69:K72,"3"))</f>
      </c>
      <c r="Q71" s="27">
        <f>IF(SUM(G71:P71)=0,"",COUNTIF(J69:J72,"3"))</f>
      </c>
      <c r="R71" s="28">
        <f>IF(SUM(F71:O71)=0,"",SUM(K69:K72))</f>
      </c>
      <c r="S71" s="29">
        <f>IF(SUM(F71:O71)=0,"",SUM(J69:J72))</f>
      </c>
      <c r="T71" s="402"/>
      <c r="U71" s="403"/>
      <c r="W71" s="81">
        <f>+X75+X78+W80</f>
        <v>0</v>
      </c>
      <c r="X71" s="82">
        <f>+W75+W78+X80</f>
        <v>0</v>
      </c>
      <c r="Y71" s="83">
        <f>+W71-X71</f>
        <v>0</v>
      </c>
      <c r="AL71" s="287"/>
      <c r="AM71" s="47">
        <f>AN75+AN78+AM80</f>
        <v>0</v>
      </c>
      <c r="AN71" s="47">
        <f>AM75+AM78+AN80</f>
        <v>0</v>
      </c>
      <c r="AO71" s="275">
        <f>AP75+AP78+AO80</f>
        <v>0</v>
      </c>
      <c r="AP71" s="277">
        <f>AO75+AO78+AP80</f>
        <v>0</v>
      </c>
      <c r="AQ71" s="276">
        <f>AR75+AR78+AQ80</f>
        <v>0</v>
      </c>
      <c r="AR71" s="277">
        <f>AQ75+AQ78+AR80</f>
        <v>0</v>
      </c>
      <c r="AS71" s="278" t="e">
        <f>AO71/AP71</f>
        <v>#DIV/0!</v>
      </c>
      <c r="AT71" s="279" t="e">
        <f>AQ71/AR71</f>
        <v>#DIV/0!</v>
      </c>
    </row>
    <row r="72" spans="2:46" ht="15.75" thickBot="1">
      <c r="B72" s="36" t="s">
        <v>12</v>
      </c>
      <c r="C72" s="184">
        <v>1198</v>
      </c>
      <c r="D72" s="37" t="s">
        <v>314</v>
      </c>
      <c r="E72" s="38" t="s">
        <v>27</v>
      </c>
      <c r="F72" s="39">
        <f>S77</f>
      </c>
      <c r="G72" s="40">
        <f>R77</f>
      </c>
      <c r="H72" s="39">
        <f>S76</f>
      </c>
      <c r="I72" s="40">
        <f>R76</f>
      </c>
      <c r="J72" s="39">
        <f>S80</f>
      </c>
      <c r="K72" s="40">
        <f>R80</f>
      </c>
      <c r="L72" s="41"/>
      <c r="M72" s="42"/>
      <c r="N72" s="39"/>
      <c r="O72" s="40"/>
      <c r="P72" s="43">
        <f>IF(SUM(F72:O72)=0,"",COUNTIF(M69:M72,"3"))</f>
      </c>
      <c r="Q72" s="44">
        <f>IF(SUM(G72:P72)=0,"",COUNTIF(L69:L72,"3"))</f>
      </c>
      <c r="R72" s="45">
        <f>IF(SUM(F72:O73)=0,"",SUM(M69:M72))</f>
      </c>
      <c r="S72" s="46">
        <f>IF(SUM(F72:O72)=0,"",SUM(L69:L72))</f>
      </c>
      <c r="T72" s="404"/>
      <c r="U72" s="405"/>
      <c r="W72" s="81">
        <f>+X76+X77+X80</f>
        <v>0</v>
      </c>
      <c r="X72" s="82">
        <f>+W76+W77+W80</f>
        <v>0</v>
      </c>
      <c r="Y72" s="83">
        <f>+W72-X72</f>
        <v>0</v>
      </c>
      <c r="AL72" s="288"/>
      <c r="AM72" s="280">
        <f>AN76+AN77+AN80</f>
        <v>0</v>
      </c>
      <c r="AN72" s="280">
        <f>AM76+AM77+AM80</f>
        <v>0</v>
      </c>
      <c r="AO72" s="281">
        <f>AP76+AP77+AP80</f>
        <v>0</v>
      </c>
      <c r="AP72" s="283">
        <f>AO76+AO77+AO80</f>
        <v>0</v>
      </c>
      <c r="AQ72" s="282">
        <f>AR76+AR77+AR80</f>
        <v>0</v>
      </c>
      <c r="AR72" s="283">
        <f>AQ76+AQ77+AQ80</f>
        <v>0</v>
      </c>
      <c r="AS72" s="284" t="e">
        <f>AO72/AP72</f>
        <v>#DIV/0!</v>
      </c>
      <c r="AT72" s="285" t="e">
        <f>AQ72/AR72</f>
        <v>#DIV/0!</v>
      </c>
    </row>
    <row r="73" spans="1:26" ht="16.5" hidden="1" outlineLevel="1" thickTop="1">
      <c r="A73" s="77"/>
      <c r="B73" s="84"/>
      <c r="C73" s="130"/>
      <c r="D73" s="85" t="s">
        <v>66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7"/>
      <c r="U73" s="88"/>
      <c r="W73" s="89"/>
      <c r="X73" s="90" t="s">
        <v>67</v>
      </c>
      <c r="Y73" s="91">
        <f>SUM(Y69:Y72)</f>
        <v>0</v>
      </c>
      <c r="Z73" s="90" t="str">
        <f>IF(Y73=0,"OK","Virhe")</f>
        <v>OK</v>
      </c>
    </row>
    <row r="74" spans="1:25" ht="16.5" hidden="1" outlineLevel="1" thickBot="1">
      <c r="A74" s="77"/>
      <c r="B74" s="92"/>
      <c r="C74" s="210"/>
      <c r="D74" s="93" t="s">
        <v>68</v>
      </c>
      <c r="E74" s="94"/>
      <c r="F74" s="94"/>
      <c r="G74" s="95"/>
      <c r="H74" s="330" t="s">
        <v>69</v>
      </c>
      <c r="I74" s="331"/>
      <c r="J74" s="332" t="s">
        <v>70</v>
      </c>
      <c r="K74" s="331"/>
      <c r="L74" s="332" t="s">
        <v>71</v>
      </c>
      <c r="M74" s="331"/>
      <c r="N74" s="332" t="s">
        <v>72</v>
      </c>
      <c r="O74" s="331"/>
      <c r="P74" s="332" t="s">
        <v>73</v>
      </c>
      <c r="Q74" s="331"/>
      <c r="R74" s="333" t="s">
        <v>74</v>
      </c>
      <c r="S74" s="334"/>
      <c r="U74" s="96"/>
      <c r="W74" s="97" t="s">
        <v>64</v>
      </c>
      <c r="X74" s="98"/>
      <c r="Y74" s="80" t="s">
        <v>65</v>
      </c>
    </row>
    <row r="75" spans="1:44" ht="15.75" hidden="1" outlineLevel="1">
      <c r="A75" s="77"/>
      <c r="B75" s="211" t="s">
        <v>75</v>
      </c>
      <c r="C75" s="179"/>
      <c r="D75" s="99" t="str">
        <f>IF(D69&gt;"",D69,"")</f>
        <v>Kähtävä Konsta</v>
      </c>
      <c r="E75" s="100" t="str">
        <f>IF(D71&gt;"",D71,"")</f>
        <v>Järvinen Jesse</v>
      </c>
      <c r="F75" s="86"/>
      <c r="G75" s="101"/>
      <c r="H75" s="323"/>
      <c r="I75" s="324"/>
      <c r="J75" s="321"/>
      <c r="K75" s="322"/>
      <c r="L75" s="321"/>
      <c r="M75" s="322"/>
      <c r="N75" s="321"/>
      <c r="O75" s="322"/>
      <c r="P75" s="325"/>
      <c r="Q75" s="322"/>
      <c r="R75" s="102">
        <f aca="true" t="shared" si="85" ref="R75:R80">IF(COUNT(H75:P75)=0,"",COUNTIF(H75:P75,"&gt;=0"))</f>
      </c>
      <c r="S75" s="103">
        <f aca="true" t="shared" si="86" ref="S75:S80">IF(COUNT(H75:P75)=0,"",(IF(LEFT(H75,1)="-",1,0)+IF(LEFT(J75,1)="-",1,0)+IF(LEFT(L75,1)="-",1,0)+IF(LEFT(N75,1)="-",1,0)+IF(LEFT(P75,1)="-",1,0)))</f>
      </c>
      <c r="T75" s="104"/>
      <c r="U75" s="105"/>
      <c r="W75" s="106">
        <f aca="true" t="shared" si="87" ref="W75:W80">+AA75+AC75+AE75+AG75+AI75</f>
        <v>0</v>
      </c>
      <c r="X75" s="107">
        <f aca="true" t="shared" si="88" ref="X75:X80">+AB75+AD75+AF75+AH75+AJ75</f>
        <v>0</v>
      </c>
      <c r="Y75" s="108">
        <f aca="true" t="shared" si="89" ref="Y75:Y80">+W75-X75</f>
        <v>0</v>
      </c>
      <c r="AA75" s="109">
        <f aca="true" t="shared" si="90" ref="AA75:AA80">IF(H75="",0,IF(LEFT(H75,1)="-",ABS(H75),(IF(H75&gt;9,H75+2,11))))</f>
        <v>0</v>
      </c>
      <c r="AB75" s="110">
        <f aca="true" t="shared" si="91" ref="AB75:AB80">IF(H75="",0,IF(LEFT(H75,1)="-",(IF(ABS(H75)&gt;9,(ABS(H75)+2),11)),H75))</f>
        <v>0</v>
      </c>
      <c r="AC75" s="109">
        <f aca="true" t="shared" si="92" ref="AC75:AC80">IF(J75="",0,IF(LEFT(J75,1)="-",ABS(J75),(IF(J75&gt;9,J75+2,11))))</f>
        <v>0</v>
      </c>
      <c r="AD75" s="110">
        <f aca="true" t="shared" si="93" ref="AD75:AD80">IF(J75="",0,IF(LEFT(J75,1)="-",(IF(ABS(J75)&gt;9,(ABS(J75)+2),11)),J75))</f>
        <v>0</v>
      </c>
      <c r="AE75" s="109">
        <f aca="true" t="shared" si="94" ref="AE75:AE80">IF(L75="",0,IF(LEFT(L75,1)="-",ABS(L75),(IF(L75&gt;9,L75+2,11))))</f>
        <v>0</v>
      </c>
      <c r="AF75" s="110">
        <f aca="true" t="shared" si="95" ref="AF75:AF80">IF(L75="",0,IF(LEFT(L75,1)="-",(IF(ABS(L75)&gt;9,(ABS(L75)+2),11)),L75))</f>
        <v>0</v>
      </c>
      <c r="AG75" s="109">
        <f aca="true" t="shared" si="96" ref="AG75:AG80">IF(N75="",0,IF(LEFT(N75,1)="-",ABS(N75),(IF(N75&gt;9,N75+2,11))))</f>
        <v>0</v>
      </c>
      <c r="AH75" s="110">
        <f aca="true" t="shared" si="97" ref="AH75:AH80">IF(N75="",0,IF(LEFT(N75,1)="-",(IF(ABS(N75)&gt;9,(ABS(N75)+2),11)),N75))</f>
        <v>0</v>
      </c>
      <c r="AI75" s="109">
        <f aca="true" t="shared" si="98" ref="AI75:AI80">IF(P75="",0,IF(LEFT(P75,1)="-",ABS(P75),(IF(P75&gt;9,P75+2,11))))</f>
        <v>0</v>
      </c>
      <c r="AJ75" s="110">
        <f aca="true" t="shared" si="99" ref="AJ75:AJ80">IF(P75="",0,IF(LEFT(P75,1)="-",(IF(ABS(P75)&gt;9,(ABS(P75)+2),11)),P75))</f>
        <v>0</v>
      </c>
      <c r="AL75" s="289">
        <f>IF(OR(ISBLANK(AL69),ISBLANK(AL71)),0,1)</f>
        <v>0</v>
      </c>
      <c r="AM75" s="291">
        <f aca="true" t="shared" si="100" ref="AM75:AM80">IF(AO75=3,1,0)</f>
        <v>0</v>
      </c>
      <c r="AN75" s="206">
        <f aca="true" t="shared" si="101" ref="AN75:AN80">IF(AP75=3,1,0)</f>
        <v>0</v>
      </c>
      <c r="AO75" s="291">
        <f aca="true" t="shared" si="102" ref="AO75:AO80">IF($AL75=1,$AL75*R75,0)</f>
        <v>0</v>
      </c>
      <c r="AP75" s="206">
        <f aca="true" t="shared" si="103" ref="AP75:AP80">IF($AL75=1,$AL75*S75,0)</f>
        <v>0</v>
      </c>
      <c r="AQ75" s="291">
        <f aca="true" t="shared" si="104" ref="AQ75:AQ80">$AL75*W75</f>
        <v>0</v>
      </c>
      <c r="AR75" s="206">
        <f aca="true" t="shared" si="105" ref="AR75:AR80">$AL75*X75</f>
        <v>0</v>
      </c>
    </row>
    <row r="76" spans="1:44" ht="15.75" hidden="1" outlineLevel="1">
      <c r="A76" s="77"/>
      <c r="B76" s="212" t="s">
        <v>76</v>
      </c>
      <c r="C76" s="179"/>
      <c r="D76" s="99" t="str">
        <f>IF(D70&gt;"",D70,"")</f>
        <v>Leppänen Aku</v>
      </c>
      <c r="E76" s="111" t="str">
        <f>IF(D72&gt;"",D72,"")</f>
        <v>Vartiainen Arttu</v>
      </c>
      <c r="F76" s="112"/>
      <c r="G76" s="101"/>
      <c r="H76" s="314"/>
      <c r="I76" s="315"/>
      <c r="J76" s="314"/>
      <c r="K76" s="315"/>
      <c r="L76" s="314"/>
      <c r="M76" s="315"/>
      <c r="N76" s="314"/>
      <c r="O76" s="315"/>
      <c r="P76" s="314"/>
      <c r="Q76" s="315"/>
      <c r="R76" s="102">
        <f t="shared" si="85"/>
      </c>
      <c r="S76" s="103">
        <f t="shared" si="86"/>
      </c>
      <c r="T76" s="113"/>
      <c r="U76" s="114"/>
      <c r="W76" s="106">
        <f t="shared" si="87"/>
        <v>0</v>
      </c>
      <c r="X76" s="107">
        <f t="shared" si="88"/>
        <v>0</v>
      </c>
      <c r="Y76" s="108">
        <f t="shared" si="89"/>
        <v>0</v>
      </c>
      <c r="AA76" s="115">
        <f t="shared" si="90"/>
        <v>0</v>
      </c>
      <c r="AB76" s="116">
        <f t="shared" si="91"/>
        <v>0</v>
      </c>
      <c r="AC76" s="115">
        <f t="shared" si="92"/>
        <v>0</v>
      </c>
      <c r="AD76" s="116">
        <f t="shared" si="93"/>
        <v>0</v>
      </c>
      <c r="AE76" s="115">
        <f t="shared" si="94"/>
        <v>0</v>
      </c>
      <c r="AF76" s="116">
        <f t="shared" si="95"/>
        <v>0</v>
      </c>
      <c r="AG76" s="115">
        <f t="shared" si="96"/>
        <v>0</v>
      </c>
      <c r="AH76" s="116">
        <f t="shared" si="97"/>
        <v>0</v>
      </c>
      <c r="AI76" s="115">
        <f t="shared" si="98"/>
        <v>0</v>
      </c>
      <c r="AJ76" s="116">
        <f t="shared" si="99"/>
        <v>0</v>
      </c>
      <c r="AL76" s="207">
        <f>IF(OR(ISBLANK(AL70),ISBLANK(AL72)),0,1)</f>
        <v>0</v>
      </c>
      <c r="AM76" s="292">
        <f t="shared" si="100"/>
        <v>0</v>
      </c>
      <c r="AN76" s="208">
        <f t="shared" si="101"/>
        <v>0</v>
      </c>
      <c r="AO76" s="292">
        <f t="shared" si="102"/>
        <v>0</v>
      </c>
      <c r="AP76" s="208">
        <f t="shared" si="103"/>
        <v>0</v>
      </c>
      <c r="AQ76" s="292">
        <f t="shared" si="104"/>
        <v>0</v>
      </c>
      <c r="AR76" s="208">
        <f t="shared" si="105"/>
        <v>0</v>
      </c>
    </row>
    <row r="77" spans="1:44" ht="16.5" hidden="1" outlineLevel="1" thickBot="1">
      <c r="A77" s="77"/>
      <c r="B77" s="212" t="s">
        <v>77</v>
      </c>
      <c r="C77" s="179"/>
      <c r="D77" s="117" t="str">
        <f>IF(D69&gt;"",D69,"")</f>
        <v>Kähtävä Konsta</v>
      </c>
      <c r="E77" s="118" t="str">
        <f>IF(D72&gt;"",D72,"")</f>
        <v>Vartiainen Arttu</v>
      </c>
      <c r="F77" s="94"/>
      <c r="G77" s="95"/>
      <c r="H77" s="319"/>
      <c r="I77" s="320"/>
      <c r="J77" s="319"/>
      <c r="K77" s="320"/>
      <c r="L77" s="319"/>
      <c r="M77" s="320"/>
      <c r="N77" s="319"/>
      <c r="O77" s="320"/>
      <c r="P77" s="319"/>
      <c r="Q77" s="320"/>
      <c r="R77" s="102">
        <f t="shared" si="85"/>
      </c>
      <c r="S77" s="103">
        <f t="shared" si="86"/>
      </c>
      <c r="T77" s="113"/>
      <c r="U77" s="114"/>
      <c r="W77" s="106">
        <f t="shared" si="87"/>
        <v>0</v>
      </c>
      <c r="X77" s="107">
        <f t="shared" si="88"/>
        <v>0</v>
      </c>
      <c r="Y77" s="108">
        <f t="shared" si="89"/>
        <v>0</v>
      </c>
      <c r="AA77" s="115">
        <f t="shared" si="90"/>
        <v>0</v>
      </c>
      <c r="AB77" s="116">
        <f t="shared" si="91"/>
        <v>0</v>
      </c>
      <c r="AC77" s="115">
        <f t="shared" si="92"/>
        <v>0</v>
      </c>
      <c r="AD77" s="116">
        <f t="shared" si="93"/>
        <v>0</v>
      </c>
      <c r="AE77" s="115">
        <f t="shared" si="94"/>
        <v>0</v>
      </c>
      <c r="AF77" s="116">
        <f t="shared" si="95"/>
        <v>0</v>
      </c>
      <c r="AG77" s="115">
        <f t="shared" si="96"/>
        <v>0</v>
      </c>
      <c r="AH77" s="116">
        <f t="shared" si="97"/>
        <v>0</v>
      </c>
      <c r="AI77" s="115">
        <f t="shared" si="98"/>
        <v>0</v>
      </c>
      <c r="AJ77" s="116">
        <f t="shared" si="99"/>
        <v>0</v>
      </c>
      <c r="AL77" s="207">
        <f>IF(OR(ISBLANK(AL69),ISBLANK(AL72)),0,1)</f>
        <v>0</v>
      </c>
      <c r="AM77" s="292">
        <f t="shared" si="100"/>
        <v>0</v>
      </c>
      <c r="AN77" s="208">
        <f t="shared" si="101"/>
        <v>0</v>
      </c>
      <c r="AO77" s="292">
        <f t="shared" si="102"/>
        <v>0</v>
      </c>
      <c r="AP77" s="208">
        <f t="shared" si="103"/>
        <v>0</v>
      </c>
      <c r="AQ77" s="292">
        <f t="shared" si="104"/>
        <v>0</v>
      </c>
      <c r="AR77" s="208">
        <f t="shared" si="105"/>
        <v>0</v>
      </c>
    </row>
    <row r="78" spans="1:44" ht="15.75" hidden="1" outlineLevel="1">
      <c r="A78" s="77"/>
      <c r="B78" s="212" t="s">
        <v>78</v>
      </c>
      <c r="C78" s="179"/>
      <c r="D78" s="99" t="str">
        <f>IF(D70&gt;"",D70,"")</f>
        <v>Leppänen Aku</v>
      </c>
      <c r="E78" s="111" t="str">
        <f>IF(D71&gt;"",D71,"")</f>
        <v>Järvinen Jesse</v>
      </c>
      <c r="F78" s="86"/>
      <c r="G78" s="101"/>
      <c r="H78" s="321"/>
      <c r="I78" s="322"/>
      <c r="J78" s="321"/>
      <c r="K78" s="322"/>
      <c r="L78" s="321"/>
      <c r="M78" s="322"/>
      <c r="N78" s="321"/>
      <c r="O78" s="322"/>
      <c r="P78" s="321"/>
      <c r="Q78" s="322"/>
      <c r="R78" s="102">
        <f t="shared" si="85"/>
      </c>
      <c r="S78" s="103">
        <f t="shared" si="86"/>
      </c>
      <c r="T78" s="113"/>
      <c r="U78" s="114"/>
      <c r="W78" s="106">
        <f t="shared" si="87"/>
        <v>0</v>
      </c>
      <c r="X78" s="107">
        <f t="shared" si="88"/>
        <v>0</v>
      </c>
      <c r="Y78" s="108">
        <f t="shared" si="89"/>
        <v>0</v>
      </c>
      <c r="AA78" s="115">
        <f t="shared" si="90"/>
        <v>0</v>
      </c>
      <c r="AB78" s="116">
        <f t="shared" si="91"/>
        <v>0</v>
      </c>
      <c r="AC78" s="115">
        <f t="shared" si="92"/>
        <v>0</v>
      </c>
      <c r="AD78" s="116">
        <f t="shared" si="93"/>
        <v>0</v>
      </c>
      <c r="AE78" s="115">
        <f t="shared" si="94"/>
        <v>0</v>
      </c>
      <c r="AF78" s="116">
        <f t="shared" si="95"/>
        <v>0</v>
      </c>
      <c r="AG78" s="115">
        <f t="shared" si="96"/>
        <v>0</v>
      </c>
      <c r="AH78" s="116">
        <f t="shared" si="97"/>
        <v>0</v>
      </c>
      <c r="AI78" s="115">
        <f t="shared" si="98"/>
        <v>0</v>
      </c>
      <c r="AJ78" s="116">
        <f t="shared" si="99"/>
        <v>0</v>
      </c>
      <c r="AL78" s="207">
        <f>IF(OR(ISBLANK(AL70),ISBLANK(AL71)),0,1)</f>
        <v>0</v>
      </c>
      <c r="AM78" s="292">
        <f t="shared" si="100"/>
        <v>0</v>
      </c>
      <c r="AN78" s="208">
        <f t="shared" si="101"/>
        <v>0</v>
      </c>
      <c r="AO78" s="292">
        <f t="shared" si="102"/>
        <v>0</v>
      </c>
      <c r="AP78" s="208">
        <f t="shared" si="103"/>
        <v>0</v>
      </c>
      <c r="AQ78" s="292">
        <f t="shared" si="104"/>
        <v>0</v>
      </c>
      <c r="AR78" s="208">
        <f t="shared" si="105"/>
        <v>0</v>
      </c>
    </row>
    <row r="79" spans="1:44" ht="15.75" hidden="1" outlineLevel="1">
      <c r="A79" s="77"/>
      <c r="B79" s="212" t="s">
        <v>79</v>
      </c>
      <c r="C79" s="179"/>
      <c r="D79" s="99" t="str">
        <f>IF(D69&gt;"",D69,"")</f>
        <v>Kähtävä Konsta</v>
      </c>
      <c r="E79" s="111" t="str">
        <f>IF(D70&gt;"",D70,"")</f>
        <v>Leppänen Aku</v>
      </c>
      <c r="F79" s="112"/>
      <c r="G79" s="101"/>
      <c r="H79" s="314"/>
      <c r="I79" s="315"/>
      <c r="J79" s="314"/>
      <c r="K79" s="315"/>
      <c r="L79" s="316"/>
      <c r="M79" s="315"/>
      <c r="N79" s="314"/>
      <c r="O79" s="315"/>
      <c r="P79" s="314"/>
      <c r="Q79" s="315"/>
      <c r="R79" s="102">
        <f t="shared" si="85"/>
      </c>
      <c r="S79" s="103">
        <f t="shared" si="86"/>
      </c>
      <c r="T79" s="113"/>
      <c r="U79" s="114"/>
      <c r="W79" s="106">
        <f t="shared" si="87"/>
        <v>0</v>
      </c>
      <c r="X79" s="107">
        <f t="shared" si="88"/>
        <v>0</v>
      </c>
      <c r="Y79" s="108">
        <f t="shared" si="89"/>
        <v>0</v>
      </c>
      <c r="AA79" s="115">
        <f t="shared" si="90"/>
        <v>0</v>
      </c>
      <c r="AB79" s="116">
        <f t="shared" si="91"/>
        <v>0</v>
      </c>
      <c r="AC79" s="115">
        <f t="shared" si="92"/>
        <v>0</v>
      </c>
      <c r="AD79" s="116">
        <f t="shared" si="93"/>
        <v>0</v>
      </c>
      <c r="AE79" s="115">
        <f t="shared" si="94"/>
        <v>0</v>
      </c>
      <c r="AF79" s="116">
        <f t="shared" si="95"/>
        <v>0</v>
      </c>
      <c r="AG79" s="115">
        <f t="shared" si="96"/>
        <v>0</v>
      </c>
      <c r="AH79" s="116">
        <f t="shared" si="97"/>
        <v>0</v>
      </c>
      <c r="AI79" s="115">
        <f t="shared" si="98"/>
        <v>0</v>
      </c>
      <c r="AJ79" s="116">
        <f t="shared" si="99"/>
        <v>0</v>
      </c>
      <c r="AL79" s="207">
        <f>IF(OR(ISBLANK(AL69),ISBLANK(AL70)),0,1)</f>
        <v>0</v>
      </c>
      <c r="AM79" s="292">
        <f t="shared" si="100"/>
        <v>0</v>
      </c>
      <c r="AN79" s="208">
        <f t="shared" si="101"/>
        <v>0</v>
      </c>
      <c r="AO79" s="292">
        <f t="shared" si="102"/>
        <v>0</v>
      </c>
      <c r="AP79" s="208">
        <f t="shared" si="103"/>
        <v>0</v>
      </c>
      <c r="AQ79" s="292">
        <f t="shared" si="104"/>
        <v>0</v>
      </c>
      <c r="AR79" s="208">
        <f t="shared" si="105"/>
        <v>0</v>
      </c>
    </row>
    <row r="80" spans="1:44" ht="16.5" hidden="1" outlineLevel="1" thickBot="1">
      <c r="A80" s="77"/>
      <c r="B80" s="213" t="s">
        <v>80</v>
      </c>
      <c r="C80" s="180"/>
      <c r="D80" s="119" t="str">
        <f>IF(D71&gt;"",D71,"")</f>
        <v>Järvinen Jesse</v>
      </c>
      <c r="E80" s="120" t="str">
        <f>IF(D72&gt;"",D72,"")</f>
        <v>Vartiainen Arttu</v>
      </c>
      <c r="F80" s="121"/>
      <c r="G80" s="122"/>
      <c r="H80" s="317"/>
      <c r="I80" s="318"/>
      <c r="J80" s="317"/>
      <c r="K80" s="318"/>
      <c r="L80" s="317"/>
      <c r="M80" s="318"/>
      <c r="N80" s="317"/>
      <c r="O80" s="318"/>
      <c r="P80" s="317"/>
      <c r="Q80" s="318"/>
      <c r="R80" s="123">
        <f t="shared" si="85"/>
      </c>
      <c r="S80" s="124">
        <f t="shared" si="86"/>
      </c>
      <c r="T80" s="125"/>
      <c r="U80" s="126"/>
      <c r="W80" s="106">
        <f t="shared" si="87"/>
        <v>0</v>
      </c>
      <c r="X80" s="107">
        <f t="shared" si="88"/>
        <v>0</v>
      </c>
      <c r="Y80" s="108">
        <f t="shared" si="89"/>
        <v>0</v>
      </c>
      <c r="AA80" s="127">
        <f t="shared" si="90"/>
        <v>0</v>
      </c>
      <c r="AB80" s="128">
        <f t="shared" si="91"/>
        <v>0</v>
      </c>
      <c r="AC80" s="127">
        <f t="shared" si="92"/>
        <v>0</v>
      </c>
      <c r="AD80" s="128">
        <f t="shared" si="93"/>
        <v>0</v>
      </c>
      <c r="AE80" s="127">
        <f t="shared" si="94"/>
        <v>0</v>
      </c>
      <c r="AF80" s="128">
        <f t="shared" si="95"/>
        <v>0</v>
      </c>
      <c r="AG80" s="127">
        <f t="shared" si="96"/>
        <v>0</v>
      </c>
      <c r="AH80" s="128">
        <f t="shared" si="97"/>
        <v>0</v>
      </c>
      <c r="AI80" s="127">
        <f t="shared" si="98"/>
        <v>0</v>
      </c>
      <c r="AJ80" s="128">
        <f t="shared" si="99"/>
        <v>0</v>
      </c>
      <c r="AL80" s="290">
        <f>IF(OR(ISBLANK(AL71),ISBLANK(AL72)),0,1)</f>
        <v>0</v>
      </c>
      <c r="AM80" s="293">
        <f t="shared" si="100"/>
        <v>0</v>
      </c>
      <c r="AN80" s="209">
        <f t="shared" si="101"/>
        <v>0</v>
      </c>
      <c r="AO80" s="293">
        <f t="shared" si="102"/>
        <v>0</v>
      </c>
      <c r="AP80" s="209">
        <f t="shared" si="103"/>
        <v>0</v>
      </c>
      <c r="AQ80" s="293">
        <f t="shared" si="104"/>
        <v>0</v>
      </c>
      <c r="AR80" s="209">
        <f t="shared" si="105"/>
        <v>0</v>
      </c>
    </row>
    <row r="81" ht="16.5" collapsed="1" thickBot="1" thickTop="1"/>
    <row r="82" spans="2:21" ht="16.5" thickTop="1">
      <c r="B82" s="1"/>
      <c r="C82" s="177"/>
      <c r="D82" s="2" t="s">
        <v>126</v>
      </c>
      <c r="E82" s="3"/>
      <c r="F82" s="3"/>
      <c r="G82" s="3"/>
      <c r="H82" s="4"/>
      <c r="I82" s="3"/>
      <c r="J82" s="5" t="s">
        <v>0</v>
      </c>
      <c r="K82" s="6"/>
      <c r="L82" s="339" t="s">
        <v>36</v>
      </c>
      <c r="M82" s="340"/>
      <c r="N82" s="340"/>
      <c r="O82" s="341"/>
      <c r="P82" s="342" t="s">
        <v>2</v>
      </c>
      <c r="Q82" s="343"/>
      <c r="R82" s="343"/>
      <c r="S82" s="344">
        <v>6</v>
      </c>
      <c r="T82" s="345"/>
      <c r="U82" s="346"/>
    </row>
    <row r="83" spans="2:46" ht="16.5" thickBot="1">
      <c r="B83" s="7"/>
      <c r="C83" s="178"/>
      <c r="D83" s="8" t="s">
        <v>3</v>
      </c>
      <c r="E83" s="9" t="s">
        <v>4</v>
      </c>
      <c r="F83" s="347">
        <v>6</v>
      </c>
      <c r="G83" s="348"/>
      <c r="H83" s="349"/>
      <c r="I83" s="350" t="s">
        <v>5</v>
      </c>
      <c r="J83" s="351"/>
      <c r="K83" s="351"/>
      <c r="L83" s="352">
        <v>41342</v>
      </c>
      <c r="M83" s="352"/>
      <c r="N83" s="352"/>
      <c r="O83" s="353"/>
      <c r="P83" s="10" t="s">
        <v>6</v>
      </c>
      <c r="Q83" s="192"/>
      <c r="R83" s="192"/>
      <c r="S83" s="354">
        <v>0.6875</v>
      </c>
      <c r="T83" s="355"/>
      <c r="U83" s="356"/>
      <c r="AM83" s="357" t="s">
        <v>373</v>
      </c>
      <c r="AN83" s="358"/>
      <c r="AO83" s="247"/>
      <c r="AP83" s="247"/>
      <c r="AQ83" s="247"/>
      <c r="AR83" s="247"/>
      <c r="AS83" s="268" t="s">
        <v>374</v>
      </c>
      <c r="AT83" s="268" t="s">
        <v>375</v>
      </c>
    </row>
    <row r="84" spans="2:46" ht="16.5" thickTop="1">
      <c r="B84" s="12"/>
      <c r="C84" s="182" t="s">
        <v>151</v>
      </c>
      <c r="D84" s="13" t="s">
        <v>7</v>
      </c>
      <c r="E84" s="14" t="s">
        <v>8</v>
      </c>
      <c r="F84" s="335" t="s">
        <v>9</v>
      </c>
      <c r="G84" s="336"/>
      <c r="H84" s="335" t="s">
        <v>10</v>
      </c>
      <c r="I84" s="336"/>
      <c r="J84" s="335" t="s">
        <v>11</v>
      </c>
      <c r="K84" s="336"/>
      <c r="L84" s="335" t="s">
        <v>12</v>
      </c>
      <c r="M84" s="336"/>
      <c r="N84" s="335"/>
      <c r="O84" s="336"/>
      <c r="P84" s="15" t="s">
        <v>13</v>
      </c>
      <c r="Q84" s="16" t="s">
        <v>14</v>
      </c>
      <c r="R84" s="17" t="s">
        <v>15</v>
      </c>
      <c r="S84" s="18"/>
      <c r="T84" s="337" t="s">
        <v>16</v>
      </c>
      <c r="U84" s="338"/>
      <c r="W84" s="78" t="s">
        <v>64</v>
      </c>
      <c r="X84" s="79"/>
      <c r="Y84" s="80" t="s">
        <v>65</v>
      </c>
      <c r="AL84" s="269" t="s">
        <v>376</v>
      </c>
      <c r="AM84" s="270" t="s">
        <v>377</v>
      </c>
      <c r="AN84" s="270" t="s">
        <v>378</v>
      </c>
      <c r="AO84" s="271" t="s">
        <v>379</v>
      </c>
      <c r="AP84" s="273" t="s">
        <v>380</v>
      </c>
      <c r="AQ84" s="272" t="s">
        <v>381</v>
      </c>
      <c r="AR84" s="273" t="s">
        <v>382</v>
      </c>
      <c r="AS84" s="269" t="s">
        <v>383</v>
      </c>
      <c r="AT84" s="274" t="s">
        <v>384</v>
      </c>
    </row>
    <row r="85" spans="2:46" ht="15">
      <c r="B85" s="19" t="s">
        <v>9</v>
      </c>
      <c r="C85" s="183">
        <v>1747</v>
      </c>
      <c r="D85" s="20" t="s">
        <v>319</v>
      </c>
      <c r="E85" s="21" t="s">
        <v>27</v>
      </c>
      <c r="F85" s="22"/>
      <c r="G85" s="23"/>
      <c r="H85" s="24">
        <f>+R95</f>
      </c>
      <c r="I85" s="25">
        <f>+S95</f>
      </c>
      <c r="J85" s="24">
        <f>R91</f>
      </c>
      <c r="K85" s="25">
        <f>S91</f>
      </c>
      <c r="L85" s="24">
        <f>R93</f>
      </c>
      <c r="M85" s="25">
        <f>S93</f>
      </c>
      <c r="N85" s="24"/>
      <c r="O85" s="25"/>
      <c r="P85" s="26">
        <f>IF(SUM(F85:O85)=0,"",COUNTIF(G85:G88,"3"))</f>
      </c>
      <c r="Q85" s="27">
        <f>IF(SUM(G85:P85)=0,"",COUNTIF(F85:F88,"3"))</f>
      </c>
      <c r="R85" s="28">
        <f>IF(SUM(F85:O85)=0,"",SUM(G85:G88))</f>
      </c>
      <c r="S85" s="29">
        <f>IF(SUM(F85:O85)=0,"",SUM(F85:F88))</f>
      </c>
      <c r="T85" s="402"/>
      <c r="U85" s="403"/>
      <c r="W85" s="81">
        <f>+W91+W93+W95</f>
        <v>0</v>
      </c>
      <c r="X85" s="82">
        <f>+X91+X93+X95</f>
        <v>0</v>
      </c>
      <c r="Y85" s="83">
        <f>+W85-X85</f>
        <v>0</v>
      </c>
      <c r="AL85" s="286"/>
      <c r="AM85" s="47">
        <f aca="true" t="shared" si="106" ref="AM85:AR85">AM91+AM93+AM95</f>
        <v>0</v>
      </c>
      <c r="AN85" s="47">
        <f t="shared" si="106"/>
        <v>0</v>
      </c>
      <c r="AO85" s="275">
        <f t="shared" si="106"/>
        <v>0</v>
      </c>
      <c r="AP85" s="277">
        <f t="shared" si="106"/>
        <v>0</v>
      </c>
      <c r="AQ85" s="276">
        <f t="shared" si="106"/>
        <v>0</v>
      </c>
      <c r="AR85" s="277">
        <f t="shared" si="106"/>
        <v>0</v>
      </c>
      <c r="AS85" s="278" t="e">
        <f>AO85/AP85</f>
        <v>#DIV/0!</v>
      </c>
      <c r="AT85" s="279" t="e">
        <f>AQ85/AR85</f>
        <v>#DIV/0!</v>
      </c>
    </row>
    <row r="86" spans="2:46" ht="15">
      <c r="B86" s="30" t="s">
        <v>10</v>
      </c>
      <c r="C86" s="183">
        <v>1610</v>
      </c>
      <c r="D86" s="20" t="s">
        <v>299</v>
      </c>
      <c r="E86" s="31" t="s">
        <v>3</v>
      </c>
      <c r="F86" s="32">
        <f>+S95</f>
      </c>
      <c r="G86" s="33">
        <f>+R95</f>
      </c>
      <c r="H86" s="34"/>
      <c r="I86" s="35"/>
      <c r="J86" s="32">
        <f>R94</f>
      </c>
      <c r="K86" s="33">
        <f>S94</f>
      </c>
      <c r="L86" s="32">
        <f>R92</f>
      </c>
      <c r="M86" s="33">
        <f>S92</f>
      </c>
      <c r="N86" s="32"/>
      <c r="O86" s="33"/>
      <c r="P86" s="26">
        <f>IF(SUM(F86:O86)=0,"",COUNTIF(I85:I88,"3"))</f>
      </c>
      <c r="Q86" s="27">
        <f>IF(SUM(G86:P86)=0,"",COUNTIF(H85:H88,"3"))</f>
      </c>
      <c r="R86" s="28">
        <f>IF(SUM(F86:O86)=0,"",SUM(I85:I88))</f>
      </c>
      <c r="S86" s="29">
        <f>IF(SUM(F86:O86)=0,"",SUM(H85:H88))</f>
      </c>
      <c r="T86" s="402"/>
      <c r="U86" s="403"/>
      <c r="W86" s="81">
        <f>+W92+W94+X95</f>
        <v>0</v>
      </c>
      <c r="X86" s="82">
        <f>+X92+X94+W95</f>
        <v>0</v>
      </c>
      <c r="Y86" s="83">
        <f>+W86-X86</f>
        <v>0</v>
      </c>
      <c r="AL86" s="287"/>
      <c r="AM86" s="47">
        <f>AM92+AM94+AN95</f>
        <v>0</v>
      </c>
      <c r="AN86" s="47">
        <f>AN92+AN94+AM95</f>
        <v>0</v>
      </c>
      <c r="AO86" s="275">
        <f>AO92+AO94+AP95</f>
        <v>0</v>
      </c>
      <c r="AP86" s="277">
        <f>AP92+AP94+AO95</f>
        <v>0</v>
      </c>
      <c r="AQ86" s="276">
        <f>AQ92+AQ94+AR95</f>
        <v>0</v>
      </c>
      <c r="AR86" s="277">
        <f>AR92+AR94+AQ95</f>
        <v>0</v>
      </c>
      <c r="AS86" s="278" t="e">
        <f>AO86/AP86</f>
        <v>#DIV/0!</v>
      </c>
      <c r="AT86" s="279" t="e">
        <f>AQ86/AR86</f>
        <v>#DIV/0!</v>
      </c>
    </row>
    <row r="87" spans="2:46" ht="15">
      <c r="B87" s="30" t="s">
        <v>11</v>
      </c>
      <c r="C87" s="183">
        <v>1452</v>
      </c>
      <c r="D87" s="20" t="s">
        <v>330</v>
      </c>
      <c r="E87" s="31" t="s">
        <v>152</v>
      </c>
      <c r="F87" s="32">
        <f>+S91</f>
      </c>
      <c r="G87" s="33">
        <f>+R91</f>
      </c>
      <c r="H87" s="32">
        <f>S94</f>
      </c>
      <c r="I87" s="33">
        <f>R94</f>
      </c>
      <c r="J87" s="34"/>
      <c r="K87" s="35"/>
      <c r="L87" s="32">
        <f>R96</f>
      </c>
      <c r="M87" s="33">
        <f>S96</f>
      </c>
      <c r="N87" s="32"/>
      <c r="O87" s="33"/>
      <c r="P87" s="26">
        <f>IF(SUM(F87:O87)=0,"",COUNTIF(K85:K88,"3"))</f>
      </c>
      <c r="Q87" s="27">
        <f>IF(SUM(G87:P87)=0,"",COUNTIF(J85:J88,"3"))</f>
      </c>
      <c r="R87" s="28">
        <f>IF(SUM(F87:O87)=0,"",SUM(K85:K88))</f>
      </c>
      <c r="S87" s="29">
        <f>IF(SUM(F87:O87)=0,"",SUM(J85:J88))</f>
      </c>
      <c r="T87" s="402"/>
      <c r="U87" s="403"/>
      <c r="W87" s="81">
        <f>+X91+X94+W96</f>
        <v>0</v>
      </c>
      <c r="X87" s="82">
        <f>+W91+W94+X96</f>
        <v>0</v>
      </c>
      <c r="Y87" s="83">
        <f>+W87-X87</f>
        <v>0</v>
      </c>
      <c r="AL87" s="287"/>
      <c r="AM87" s="47">
        <f>AN91+AN94+AM96</f>
        <v>0</v>
      </c>
      <c r="AN87" s="47">
        <f>AM91+AM94+AN96</f>
        <v>0</v>
      </c>
      <c r="AO87" s="275">
        <f>AP91+AP94+AO96</f>
        <v>0</v>
      </c>
      <c r="AP87" s="277">
        <f>AO91+AO94+AP96</f>
        <v>0</v>
      </c>
      <c r="AQ87" s="276">
        <f>AR91+AR94+AQ96</f>
        <v>0</v>
      </c>
      <c r="AR87" s="277">
        <f>AQ91+AQ94+AR96</f>
        <v>0</v>
      </c>
      <c r="AS87" s="278" t="e">
        <f>AO87/AP87</f>
        <v>#DIV/0!</v>
      </c>
      <c r="AT87" s="279" t="e">
        <f>AQ87/AR87</f>
        <v>#DIV/0!</v>
      </c>
    </row>
    <row r="88" spans="2:46" ht="15.75" thickBot="1">
      <c r="B88" s="36" t="s">
        <v>12</v>
      </c>
      <c r="C88" s="184">
        <v>1042</v>
      </c>
      <c r="D88" s="37" t="s">
        <v>309</v>
      </c>
      <c r="E88" s="38" t="s">
        <v>20</v>
      </c>
      <c r="F88" s="39">
        <f>S93</f>
      </c>
      <c r="G88" s="40">
        <f>R93</f>
      </c>
      <c r="H88" s="39">
        <f>S92</f>
      </c>
      <c r="I88" s="40">
        <f>R92</f>
      </c>
      <c r="J88" s="39">
        <f>S96</f>
      </c>
      <c r="K88" s="40">
        <f>R96</f>
      </c>
      <c r="L88" s="41"/>
      <c r="M88" s="42"/>
      <c r="N88" s="39"/>
      <c r="O88" s="40"/>
      <c r="P88" s="43">
        <f>IF(SUM(F88:O88)=0,"",COUNTIF(M85:M88,"3"))</f>
      </c>
      <c r="Q88" s="44">
        <f>IF(SUM(G88:P88)=0,"",COUNTIF(L85:L88,"3"))</f>
      </c>
      <c r="R88" s="45">
        <f>IF(SUM(F88:O89)=0,"",SUM(M85:M88))</f>
      </c>
      <c r="S88" s="46">
        <f>IF(SUM(F88:O88)=0,"",SUM(L85:L88))</f>
      </c>
      <c r="T88" s="404"/>
      <c r="U88" s="405"/>
      <c r="W88" s="81">
        <f>+X92+X93+X96</f>
        <v>0</v>
      </c>
      <c r="X88" s="82">
        <f>+W92+W93+W96</f>
        <v>0</v>
      </c>
      <c r="Y88" s="83">
        <f>+W88-X88</f>
        <v>0</v>
      </c>
      <c r="AL88" s="288"/>
      <c r="AM88" s="280">
        <f>AN92+AN93+AN96</f>
        <v>0</v>
      </c>
      <c r="AN88" s="280">
        <f>AM92+AM93+AM96</f>
        <v>0</v>
      </c>
      <c r="AO88" s="281">
        <f>AP92+AP93+AP96</f>
        <v>0</v>
      </c>
      <c r="AP88" s="283">
        <f>AO92+AO93+AO96</f>
        <v>0</v>
      </c>
      <c r="AQ88" s="282">
        <f>AR92+AR93+AR96</f>
        <v>0</v>
      </c>
      <c r="AR88" s="283">
        <f>AQ92+AQ93+AQ96</f>
        <v>0</v>
      </c>
      <c r="AS88" s="284" t="e">
        <f>AO88/AP88</f>
        <v>#DIV/0!</v>
      </c>
      <c r="AT88" s="285" t="e">
        <f>AQ88/AR88</f>
        <v>#DIV/0!</v>
      </c>
    </row>
    <row r="89" spans="1:26" ht="16.5" hidden="1" outlineLevel="1" thickTop="1">
      <c r="A89" s="77"/>
      <c r="B89" s="84"/>
      <c r="C89" s="130"/>
      <c r="D89" s="85" t="s">
        <v>66</v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7"/>
      <c r="U89" s="88"/>
      <c r="W89" s="89"/>
      <c r="X89" s="90" t="s">
        <v>67</v>
      </c>
      <c r="Y89" s="91">
        <f>SUM(Y85:Y88)</f>
        <v>0</v>
      </c>
      <c r="Z89" s="90" t="str">
        <f>IF(Y89=0,"OK","Virhe")</f>
        <v>OK</v>
      </c>
    </row>
    <row r="90" spans="1:25" ht="16.5" hidden="1" outlineLevel="1" thickBot="1">
      <c r="A90" s="77"/>
      <c r="B90" s="92"/>
      <c r="C90" s="210"/>
      <c r="D90" s="93" t="s">
        <v>68</v>
      </c>
      <c r="E90" s="94"/>
      <c r="F90" s="94"/>
      <c r="G90" s="95"/>
      <c r="H90" s="330" t="s">
        <v>69</v>
      </c>
      <c r="I90" s="331"/>
      <c r="J90" s="332" t="s">
        <v>70</v>
      </c>
      <c r="K90" s="331"/>
      <c r="L90" s="332" t="s">
        <v>71</v>
      </c>
      <c r="M90" s="331"/>
      <c r="N90" s="332" t="s">
        <v>72</v>
      </c>
      <c r="O90" s="331"/>
      <c r="P90" s="332" t="s">
        <v>73</v>
      </c>
      <c r="Q90" s="331"/>
      <c r="R90" s="333" t="s">
        <v>74</v>
      </c>
      <c r="S90" s="334"/>
      <c r="U90" s="96"/>
      <c r="W90" s="97" t="s">
        <v>64</v>
      </c>
      <c r="X90" s="98"/>
      <c r="Y90" s="80" t="s">
        <v>65</v>
      </c>
    </row>
    <row r="91" spans="1:44" ht="15.75" hidden="1" outlineLevel="1">
      <c r="A91" s="77"/>
      <c r="B91" s="211" t="s">
        <v>75</v>
      </c>
      <c r="C91" s="179"/>
      <c r="D91" s="99" t="str">
        <f>IF(D85&gt;"",D85,"")</f>
        <v>Miettinen Jimi</v>
      </c>
      <c r="E91" s="100" t="str">
        <f>IF(D87&gt;"",D87,"")</f>
        <v>Burdel Fernando</v>
      </c>
      <c r="F91" s="86"/>
      <c r="G91" s="101"/>
      <c r="H91" s="323"/>
      <c r="I91" s="324"/>
      <c r="J91" s="321"/>
      <c r="K91" s="322"/>
      <c r="L91" s="321"/>
      <c r="M91" s="322"/>
      <c r="N91" s="321"/>
      <c r="O91" s="322"/>
      <c r="P91" s="325"/>
      <c r="Q91" s="322"/>
      <c r="R91" s="102">
        <f aca="true" t="shared" si="107" ref="R91:R96">IF(COUNT(H91:P91)=0,"",COUNTIF(H91:P91,"&gt;=0"))</f>
      </c>
      <c r="S91" s="103">
        <f aca="true" t="shared" si="108" ref="S91:S96">IF(COUNT(H91:P91)=0,"",(IF(LEFT(H91,1)="-",1,0)+IF(LEFT(J91,1)="-",1,0)+IF(LEFT(L91,1)="-",1,0)+IF(LEFT(N91,1)="-",1,0)+IF(LEFT(P91,1)="-",1,0)))</f>
      </c>
      <c r="T91" s="104"/>
      <c r="U91" s="105"/>
      <c r="W91" s="106">
        <f aca="true" t="shared" si="109" ref="W91:W96">+AA91+AC91+AE91+AG91+AI91</f>
        <v>0</v>
      </c>
      <c r="X91" s="107">
        <f aca="true" t="shared" si="110" ref="X91:X96">+AB91+AD91+AF91+AH91+AJ91</f>
        <v>0</v>
      </c>
      <c r="Y91" s="108">
        <f aca="true" t="shared" si="111" ref="Y91:Y96">+W91-X91</f>
        <v>0</v>
      </c>
      <c r="AA91" s="109">
        <f aca="true" t="shared" si="112" ref="AA91:AA96">IF(H91="",0,IF(LEFT(H91,1)="-",ABS(H91),(IF(H91&gt;9,H91+2,11))))</f>
        <v>0</v>
      </c>
      <c r="AB91" s="110">
        <f aca="true" t="shared" si="113" ref="AB91:AB96">IF(H91="",0,IF(LEFT(H91,1)="-",(IF(ABS(H91)&gt;9,(ABS(H91)+2),11)),H91))</f>
        <v>0</v>
      </c>
      <c r="AC91" s="109">
        <f aca="true" t="shared" si="114" ref="AC91:AC96">IF(J91="",0,IF(LEFT(J91,1)="-",ABS(J91),(IF(J91&gt;9,J91+2,11))))</f>
        <v>0</v>
      </c>
      <c r="AD91" s="110">
        <f aca="true" t="shared" si="115" ref="AD91:AD96">IF(J91="",0,IF(LEFT(J91,1)="-",(IF(ABS(J91)&gt;9,(ABS(J91)+2),11)),J91))</f>
        <v>0</v>
      </c>
      <c r="AE91" s="109">
        <f aca="true" t="shared" si="116" ref="AE91:AE96">IF(L91="",0,IF(LEFT(L91,1)="-",ABS(L91),(IF(L91&gt;9,L91+2,11))))</f>
        <v>0</v>
      </c>
      <c r="AF91" s="110">
        <f aca="true" t="shared" si="117" ref="AF91:AF96">IF(L91="",0,IF(LEFT(L91,1)="-",(IF(ABS(L91)&gt;9,(ABS(L91)+2),11)),L91))</f>
        <v>0</v>
      </c>
      <c r="AG91" s="109">
        <f aca="true" t="shared" si="118" ref="AG91:AG96">IF(N91="",0,IF(LEFT(N91,1)="-",ABS(N91),(IF(N91&gt;9,N91+2,11))))</f>
        <v>0</v>
      </c>
      <c r="AH91" s="110">
        <f aca="true" t="shared" si="119" ref="AH91:AH96">IF(N91="",0,IF(LEFT(N91,1)="-",(IF(ABS(N91)&gt;9,(ABS(N91)+2),11)),N91))</f>
        <v>0</v>
      </c>
      <c r="AI91" s="109">
        <f aca="true" t="shared" si="120" ref="AI91:AI96">IF(P91="",0,IF(LEFT(P91,1)="-",ABS(P91),(IF(P91&gt;9,P91+2,11))))</f>
        <v>0</v>
      </c>
      <c r="AJ91" s="110">
        <f aca="true" t="shared" si="121" ref="AJ91:AJ96">IF(P91="",0,IF(LEFT(P91,1)="-",(IF(ABS(P91)&gt;9,(ABS(P91)+2),11)),P91))</f>
        <v>0</v>
      </c>
      <c r="AL91" s="289">
        <f>IF(OR(ISBLANK(AL85),ISBLANK(AL87)),0,1)</f>
        <v>0</v>
      </c>
      <c r="AM91" s="291">
        <f aca="true" t="shared" si="122" ref="AM91:AM96">IF(AO91=3,1,0)</f>
        <v>0</v>
      </c>
      <c r="AN91" s="206">
        <f aca="true" t="shared" si="123" ref="AN91:AN96">IF(AP91=3,1,0)</f>
        <v>0</v>
      </c>
      <c r="AO91" s="291">
        <f aca="true" t="shared" si="124" ref="AO91:AO96">IF($AL91=1,$AL91*R91,0)</f>
        <v>0</v>
      </c>
      <c r="AP91" s="206">
        <f aca="true" t="shared" si="125" ref="AP91:AP96">IF($AL91=1,$AL91*S91,0)</f>
        <v>0</v>
      </c>
      <c r="AQ91" s="291">
        <f aca="true" t="shared" si="126" ref="AQ91:AQ96">$AL91*W91</f>
        <v>0</v>
      </c>
      <c r="AR91" s="206">
        <f aca="true" t="shared" si="127" ref="AR91:AR96">$AL91*X91</f>
        <v>0</v>
      </c>
    </row>
    <row r="92" spans="1:44" ht="15.75" hidden="1" outlineLevel="1">
      <c r="A92" s="77"/>
      <c r="B92" s="212" t="s">
        <v>76</v>
      </c>
      <c r="C92" s="179"/>
      <c r="D92" s="99" t="str">
        <f>IF(D86&gt;"",D86,"")</f>
        <v>Jansons Rolands</v>
      </c>
      <c r="E92" s="111" t="str">
        <f>IF(D88&gt;"",D88,"")</f>
        <v>Hellström Rasmus</v>
      </c>
      <c r="F92" s="112"/>
      <c r="G92" s="101"/>
      <c r="H92" s="314"/>
      <c r="I92" s="315"/>
      <c r="J92" s="314"/>
      <c r="K92" s="315"/>
      <c r="L92" s="314"/>
      <c r="M92" s="315"/>
      <c r="N92" s="314"/>
      <c r="O92" s="315"/>
      <c r="P92" s="314"/>
      <c r="Q92" s="315"/>
      <c r="R92" s="102">
        <f t="shared" si="107"/>
      </c>
      <c r="S92" s="103">
        <f t="shared" si="108"/>
      </c>
      <c r="T92" s="113"/>
      <c r="U92" s="114"/>
      <c r="W92" s="106">
        <f t="shared" si="109"/>
        <v>0</v>
      </c>
      <c r="X92" s="107">
        <f t="shared" si="110"/>
        <v>0</v>
      </c>
      <c r="Y92" s="108">
        <f t="shared" si="111"/>
        <v>0</v>
      </c>
      <c r="AA92" s="115">
        <f t="shared" si="112"/>
        <v>0</v>
      </c>
      <c r="AB92" s="116">
        <f t="shared" si="113"/>
        <v>0</v>
      </c>
      <c r="AC92" s="115">
        <f t="shared" si="114"/>
        <v>0</v>
      </c>
      <c r="AD92" s="116">
        <f t="shared" si="115"/>
        <v>0</v>
      </c>
      <c r="AE92" s="115">
        <f t="shared" si="116"/>
        <v>0</v>
      </c>
      <c r="AF92" s="116">
        <f t="shared" si="117"/>
        <v>0</v>
      </c>
      <c r="AG92" s="115">
        <f t="shared" si="118"/>
        <v>0</v>
      </c>
      <c r="AH92" s="116">
        <f t="shared" si="119"/>
        <v>0</v>
      </c>
      <c r="AI92" s="115">
        <f t="shared" si="120"/>
        <v>0</v>
      </c>
      <c r="AJ92" s="116">
        <f t="shared" si="121"/>
        <v>0</v>
      </c>
      <c r="AL92" s="207">
        <f>IF(OR(ISBLANK(AL86),ISBLANK(AL88)),0,1)</f>
        <v>0</v>
      </c>
      <c r="AM92" s="292">
        <f t="shared" si="122"/>
        <v>0</v>
      </c>
      <c r="AN92" s="208">
        <f t="shared" si="123"/>
        <v>0</v>
      </c>
      <c r="AO92" s="292">
        <f t="shared" si="124"/>
        <v>0</v>
      </c>
      <c r="AP92" s="208">
        <f t="shared" si="125"/>
        <v>0</v>
      </c>
      <c r="AQ92" s="292">
        <f t="shared" si="126"/>
        <v>0</v>
      </c>
      <c r="AR92" s="208">
        <f t="shared" si="127"/>
        <v>0</v>
      </c>
    </row>
    <row r="93" spans="1:44" ht="16.5" hidden="1" outlineLevel="1" thickBot="1">
      <c r="A93" s="77"/>
      <c r="B93" s="212" t="s">
        <v>77</v>
      </c>
      <c r="C93" s="179"/>
      <c r="D93" s="117" t="str">
        <f>IF(D85&gt;"",D85,"")</f>
        <v>Miettinen Jimi</v>
      </c>
      <c r="E93" s="118" t="str">
        <f>IF(D88&gt;"",D88,"")</f>
        <v>Hellström Rasmus</v>
      </c>
      <c r="F93" s="94"/>
      <c r="G93" s="95"/>
      <c r="H93" s="319"/>
      <c r="I93" s="320"/>
      <c r="J93" s="319"/>
      <c r="K93" s="320"/>
      <c r="L93" s="319"/>
      <c r="M93" s="320"/>
      <c r="N93" s="319"/>
      <c r="O93" s="320"/>
      <c r="P93" s="319"/>
      <c r="Q93" s="320"/>
      <c r="R93" s="102">
        <f t="shared" si="107"/>
      </c>
      <c r="S93" s="103">
        <f t="shared" si="108"/>
      </c>
      <c r="T93" s="113"/>
      <c r="U93" s="114"/>
      <c r="W93" s="106">
        <f t="shared" si="109"/>
        <v>0</v>
      </c>
      <c r="X93" s="107">
        <f t="shared" si="110"/>
        <v>0</v>
      </c>
      <c r="Y93" s="108">
        <f t="shared" si="111"/>
        <v>0</v>
      </c>
      <c r="AA93" s="115">
        <f t="shared" si="112"/>
        <v>0</v>
      </c>
      <c r="AB93" s="116">
        <f t="shared" si="113"/>
        <v>0</v>
      </c>
      <c r="AC93" s="115">
        <f t="shared" si="114"/>
        <v>0</v>
      </c>
      <c r="AD93" s="116">
        <f t="shared" si="115"/>
        <v>0</v>
      </c>
      <c r="AE93" s="115">
        <f t="shared" si="116"/>
        <v>0</v>
      </c>
      <c r="AF93" s="116">
        <f t="shared" si="117"/>
        <v>0</v>
      </c>
      <c r="AG93" s="115">
        <f t="shared" si="118"/>
        <v>0</v>
      </c>
      <c r="AH93" s="116">
        <f t="shared" si="119"/>
        <v>0</v>
      </c>
      <c r="AI93" s="115">
        <f t="shared" si="120"/>
        <v>0</v>
      </c>
      <c r="AJ93" s="116">
        <f t="shared" si="121"/>
        <v>0</v>
      </c>
      <c r="AL93" s="207">
        <f>IF(OR(ISBLANK(AL85),ISBLANK(AL88)),0,1)</f>
        <v>0</v>
      </c>
      <c r="AM93" s="292">
        <f t="shared" si="122"/>
        <v>0</v>
      </c>
      <c r="AN93" s="208">
        <f t="shared" si="123"/>
        <v>0</v>
      </c>
      <c r="AO93" s="292">
        <f t="shared" si="124"/>
        <v>0</v>
      </c>
      <c r="AP93" s="208">
        <f t="shared" si="125"/>
        <v>0</v>
      </c>
      <c r="AQ93" s="292">
        <f t="shared" si="126"/>
        <v>0</v>
      </c>
      <c r="AR93" s="208">
        <f t="shared" si="127"/>
        <v>0</v>
      </c>
    </row>
    <row r="94" spans="1:44" ht="15.75" hidden="1" outlineLevel="1">
      <c r="A94" s="77"/>
      <c r="B94" s="212" t="s">
        <v>78</v>
      </c>
      <c r="C94" s="179"/>
      <c r="D94" s="99" t="str">
        <f>IF(D86&gt;"",D86,"")</f>
        <v>Jansons Rolands</v>
      </c>
      <c r="E94" s="111" t="str">
        <f>IF(D87&gt;"",D87,"")</f>
        <v>Burdel Fernando</v>
      </c>
      <c r="F94" s="86"/>
      <c r="G94" s="101"/>
      <c r="H94" s="321"/>
      <c r="I94" s="322"/>
      <c r="J94" s="321"/>
      <c r="K94" s="322"/>
      <c r="L94" s="321"/>
      <c r="M94" s="322"/>
      <c r="N94" s="321"/>
      <c r="O94" s="322"/>
      <c r="P94" s="321"/>
      <c r="Q94" s="322"/>
      <c r="R94" s="102">
        <f t="shared" si="107"/>
      </c>
      <c r="S94" s="103">
        <f t="shared" si="108"/>
      </c>
      <c r="T94" s="113"/>
      <c r="U94" s="114"/>
      <c r="W94" s="106">
        <f t="shared" si="109"/>
        <v>0</v>
      </c>
      <c r="X94" s="107">
        <f t="shared" si="110"/>
        <v>0</v>
      </c>
      <c r="Y94" s="108">
        <f t="shared" si="111"/>
        <v>0</v>
      </c>
      <c r="AA94" s="115">
        <f t="shared" si="112"/>
        <v>0</v>
      </c>
      <c r="AB94" s="116">
        <f t="shared" si="113"/>
        <v>0</v>
      </c>
      <c r="AC94" s="115">
        <f t="shared" si="114"/>
        <v>0</v>
      </c>
      <c r="AD94" s="116">
        <f t="shared" si="115"/>
        <v>0</v>
      </c>
      <c r="AE94" s="115">
        <f t="shared" si="116"/>
        <v>0</v>
      </c>
      <c r="AF94" s="116">
        <f t="shared" si="117"/>
        <v>0</v>
      </c>
      <c r="AG94" s="115">
        <f t="shared" si="118"/>
        <v>0</v>
      </c>
      <c r="AH94" s="116">
        <f t="shared" si="119"/>
        <v>0</v>
      </c>
      <c r="AI94" s="115">
        <f t="shared" si="120"/>
        <v>0</v>
      </c>
      <c r="AJ94" s="116">
        <f t="shared" si="121"/>
        <v>0</v>
      </c>
      <c r="AL94" s="207">
        <f>IF(OR(ISBLANK(AL86),ISBLANK(AL87)),0,1)</f>
        <v>0</v>
      </c>
      <c r="AM94" s="292">
        <f t="shared" si="122"/>
        <v>0</v>
      </c>
      <c r="AN94" s="208">
        <f t="shared" si="123"/>
        <v>0</v>
      </c>
      <c r="AO94" s="292">
        <f t="shared" si="124"/>
        <v>0</v>
      </c>
      <c r="AP94" s="208">
        <f t="shared" si="125"/>
        <v>0</v>
      </c>
      <c r="AQ94" s="292">
        <f t="shared" si="126"/>
        <v>0</v>
      </c>
      <c r="AR94" s="208">
        <f t="shared" si="127"/>
        <v>0</v>
      </c>
    </row>
    <row r="95" spans="1:44" ht="15.75" hidden="1" outlineLevel="1">
      <c r="A95" s="77"/>
      <c r="B95" s="212" t="s">
        <v>79</v>
      </c>
      <c r="C95" s="179"/>
      <c r="D95" s="99" t="str">
        <f>IF(D85&gt;"",D85,"")</f>
        <v>Miettinen Jimi</v>
      </c>
      <c r="E95" s="111" t="str">
        <f>IF(D86&gt;"",D86,"")</f>
        <v>Jansons Rolands</v>
      </c>
      <c r="F95" s="112"/>
      <c r="G95" s="101"/>
      <c r="H95" s="314"/>
      <c r="I95" s="315"/>
      <c r="J95" s="314"/>
      <c r="K95" s="315"/>
      <c r="L95" s="316"/>
      <c r="M95" s="315"/>
      <c r="N95" s="314"/>
      <c r="O95" s="315"/>
      <c r="P95" s="314"/>
      <c r="Q95" s="315"/>
      <c r="R95" s="102">
        <f t="shared" si="107"/>
      </c>
      <c r="S95" s="103">
        <f t="shared" si="108"/>
      </c>
      <c r="T95" s="113"/>
      <c r="U95" s="114"/>
      <c r="W95" s="106">
        <f t="shared" si="109"/>
        <v>0</v>
      </c>
      <c r="X95" s="107">
        <f t="shared" si="110"/>
        <v>0</v>
      </c>
      <c r="Y95" s="108">
        <f t="shared" si="111"/>
        <v>0</v>
      </c>
      <c r="AA95" s="115">
        <f t="shared" si="112"/>
        <v>0</v>
      </c>
      <c r="AB95" s="116">
        <f t="shared" si="113"/>
        <v>0</v>
      </c>
      <c r="AC95" s="115">
        <f t="shared" si="114"/>
        <v>0</v>
      </c>
      <c r="AD95" s="116">
        <f t="shared" si="115"/>
        <v>0</v>
      </c>
      <c r="AE95" s="115">
        <f t="shared" si="116"/>
        <v>0</v>
      </c>
      <c r="AF95" s="116">
        <f t="shared" si="117"/>
        <v>0</v>
      </c>
      <c r="AG95" s="115">
        <f t="shared" si="118"/>
        <v>0</v>
      </c>
      <c r="AH95" s="116">
        <f t="shared" si="119"/>
        <v>0</v>
      </c>
      <c r="AI95" s="115">
        <f t="shared" si="120"/>
        <v>0</v>
      </c>
      <c r="AJ95" s="116">
        <f t="shared" si="121"/>
        <v>0</v>
      </c>
      <c r="AL95" s="207">
        <f>IF(OR(ISBLANK(AL85),ISBLANK(AL86)),0,1)</f>
        <v>0</v>
      </c>
      <c r="AM95" s="292">
        <f t="shared" si="122"/>
        <v>0</v>
      </c>
      <c r="AN95" s="208">
        <f t="shared" si="123"/>
        <v>0</v>
      </c>
      <c r="AO95" s="292">
        <f t="shared" si="124"/>
        <v>0</v>
      </c>
      <c r="AP95" s="208">
        <f t="shared" si="125"/>
        <v>0</v>
      </c>
      <c r="AQ95" s="292">
        <f t="shared" si="126"/>
        <v>0</v>
      </c>
      <c r="AR95" s="208">
        <f t="shared" si="127"/>
        <v>0</v>
      </c>
    </row>
    <row r="96" spans="1:44" ht="16.5" hidden="1" outlineLevel="1" thickBot="1">
      <c r="A96" s="77"/>
      <c r="B96" s="213" t="s">
        <v>80</v>
      </c>
      <c r="C96" s="180"/>
      <c r="D96" s="119" t="str">
        <f>IF(D87&gt;"",D87,"")</f>
        <v>Burdel Fernando</v>
      </c>
      <c r="E96" s="120" t="str">
        <f>IF(D88&gt;"",D88,"")</f>
        <v>Hellström Rasmus</v>
      </c>
      <c r="F96" s="121"/>
      <c r="G96" s="122"/>
      <c r="H96" s="317"/>
      <c r="I96" s="318"/>
      <c r="J96" s="317"/>
      <c r="K96" s="318"/>
      <c r="L96" s="317"/>
      <c r="M96" s="318"/>
      <c r="N96" s="317"/>
      <c r="O96" s="318"/>
      <c r="P96" s="317"/>
      <c r="Q96" s="318"/>
      <c r="R96" s="123">
        <f t="shared" si="107"/>
      </c>
      <c r="S96" s="124">
        <f t="shared" si="108"/>
      </c>
      <c r="T96" s="125"/>
      <c r="U96" s="126"/>
      <c r="W96" s="106">
        <f t="shared" si="109"/>
        <v>0</v>
      </c>
      <c r="X96" s="107">
        <f t="shared" si="110"/>
        <v>0</v>
      </c>
      <c r="Y96" s="108">
        <f t="shared" si="111"/>
        <v>0</v>
      </c>
      <c r="AA96" s="127">
        <f t="shared" si="112"/>
        <v>0</v>
      </c>
      <c r="AB96" s="128">
        <f t="shared" si="113"/>
        <v>0</v>
      </c>
      <c r="AC96" s="127">
        <f t="shared" si="114"/>
        <v>0</v>
      </c>
      <c r="AD96" s="128">
        <f t="shared" si="115"/>
        <v>0</v>
      </c>
      <c r="AE96" s="127">
        <f t="shared" si="116"/>
        <v>0</v>
      </c>
      <c r="AF96" s="128">
        <f t="shared" si="117"/>
        <v>0</v>
      </c>
      <c r="AG96" s="127">
        <f t="shared" si="118"/>
        <v>0</v>
      </c>
      <c r="AH96" s="128">
        <f t="shared" si="119"/>
        <v>0</v>
      </c>
      <c r="AI96" s="127">
        <f t="shared" si="120"/>
        <v>0</v>
      </c>
      <c r="AJ96" s="128">
        <f t="shared" si="121"/>
        <v>0</v>
      </c>
      <c r="AL96" s="290">
        <f>IF(OR(ISBLANK(AL87),ISBLANK(AL88)),0,1)</f>
        <v>0</v>
      </c>
      <c r="AM96" s="293">
        <f t="shared" si="122"/>
        <v>0</v>
      </c>
      <c r="AN96" s="209">
        <f t="shared" si="123"/>
        <v>0</v>
      </c>
      <c r="AO96" s="293">
        <f t="shared" si="124"/>
        <v>0</v>
      </c>
      <c r="AP96" s="209">
        <f t="shared" si="125"/>
        <v>0</v>
      </c>
      <c r="AQ96" s="293">
        <f t="shared" si="126"/>
        <v>0</v>
      </c>
      <c r="AR96" s="209">
        <f t="shared" si="127"/>
        <v>0</v>
      </c>
    </row>
    <row r="97" ht="15.75" collapsed="1" thickTop="1"/>
  </sheetData>
  <sheetProtection/>
  <mergeCells count="324">
    <mergeCell ref="AM3:AN3"/>
    <mergeCell ref="AM19:AN19"/>
    <mergeCell ref="AM35:AN35"/>
    <mergeCell ref="AM51:AN51"/>
    <mergeCell ref="AM67:AN67"/>
    <mergeCell ref="AM83:AN83"/>
    <mergeCell ref="L2:O2"/>
    <mergeCell ref="P2:R2"/>
    <mergeCell ref="S2:U2"/>
    <mergeCell ref="F3:H3"/>
    <mergeCell ref="I3:K3"/>
    <mergeCell ref="L3:O3"/>
    <mergeCell ref="S3:U3"/>
    <mergeCell ref="F4:G4"/>
    <mergeCell ref="H4:I4"/>
    <mergeCell ref="J4:K4"/>
    <mergeCell ref="L4:M4"/>
    <mergeCell ref="N4:O4"/>
    <mergeCell ref="T4:U4"/>
    <mergeCell ref="T5:U5"/>
    <mergeCell ref="T6:U6"/>
    <mergeCell ref="T7:U7"/>
    <mergeCell ref="T8:U8"/>
    <mergeCell ref="L18:O18"/>
    <mergeCell ref="P18:R18"/>
    <mergeCell ref="S18:U18"/>
    <mergeCell ref="R10:S10"/>
    <mergeCell ref="F19:H19"/>
    <mergeCell ref="I19:K19"/>
    <mergeCell ref="L19:O19"/>
    <mergeCell ref="S19:U19"/>
    <mergeCell ref="F20:G20"/>
    <mergeCell ref="H20:I20"/>
    <mergeCell ref="J20:K20"/>
    <mergeCell ref="L20:M20"/>
    <mergeCell ref="N20:O20"/>
    <mergeCell ref="T20:U20"/>
    <mergeCell ref="N36:O36"/>
    <mergeCell ref="T36:U36"/>
    <mergeCell ref="T21:U21"/>
    <mergeCell ref="T22:U22"/>
    <mergeCell ref="T23:U23"/>
    <mergeCell ref="T24:U24"/>
    <mergeCell ref="L34:O34"/>
    <mergeCell ref="P34:R34"/>
    <mergeCell ref="S34:U34"/>
    <mergeCell ref="T39:U39"/>
    <mergeCell ref="T40:U40"/>
    <mergeCell ref="F35:H35"/>
    <mergeCell ref="I35:K35"/>
    <mergeCell ref="L35:O35"/>
    <mergeCell ref="S35:U35"/>
    <mergeCell ref="F36:G36"/>
    <mergeCell ref="H36:I36"/>
    <mergeCell ref="J36:K36"/>
    <mergeCell ref="L36:M36"/>
    <mergeCell ref="T37:U37"/>
    <mergeCell ref="T38:U38"/>
    <mergeCell ref="P12:Q12"/>
    <mergeCell ref="H10:I10"/>
    <mergeCell ref="J10:K10"/>
    <mergeCell ref="L10:M10"/>
    <mergeCell ref="N10:O10"/>
    <mergeCell ref="P10:Q10"/>
    <mergeCell ref="P14:Q14"/>
    <mergeCell ref="H11:I11"/>
    <mergeCell ref="J11:K11"/>
    <mergeCell ref="L11:M11"/>
    <mergeCell ref="N11:O11"/>
    <mergeCell ref="P11:Q11"/>
    <mergeCell ref="H12:I12"/>
    <mergeCell ref="J12:K12"/>
    <mergeCell ref="L12:M12"/>
    <mergeCell ref="N12:O12"/>
    <mergeCell ref="H13:I13"/>
    <mergeCell ref="J13:K13"/>
    <mergeCell ref="L13:M13"/>
    <mergeCell ref="N13:O13"/>
    <mergeCell ref="P13:Q13"/>
    <mergeCell ref="H14:I14"/>
    <mergeCell ref="J14:K14"/>
    <mergeCell ref="L14:M14"/>
    <mergeCell ref="N14:O14"/>
    <mergeCell ref="H15:I15"/>
    <mergeCell ref="J15:K15"/>
    <mergeCell ref="L15:M15"/>
    <mergeCell ref="N15:O15"/>
    <mergeCell ref="P15:Q15"/>
    <mergeCell ref="H16:I16"/>
    <mergeCell ref="J16:K16"/>
    <mergeCell ref="L16:M16"/>
    <mergeCell ref="N16:O16"/>
    <mergeCell ref="P16:Q16"/>
    <mergeCell ref="H26:I26"/>
    <mergeCell ref="J26:K26"/>
    <mergeCell ref="L26:M26"/>
    <mergeCell ref="N26:O26"/>
    <mergeCell ref="P26:Q26"/>
    <mergeCell ref="R26:S26"/>
    <mergeCell ref="H27:I27"/>
    <mergeCell ref="J27:K27"/>
    <mergeCell ref="L27:M27"/>
    <mergeCell ref="N27:O27"/>
    <mergeCell ref="P27:Q27"/>
    <mergeCell ref="H28:I28"/>
    <mergeCell ref="J28:K28"/>
    <mergeCell ref="L28:M28"/>
    <mergeCell ref="N28:O28"/>
    <mergeCell ref="P28:Q28"/>
    <mergeCell ref="H29:I29"/>
    <mergeCell ref="J29:K29"/>
    <mergeCell ref="L29:M29"/>
    <mergeCell ref="N29:O29"/>
    <mergeCell ref="P29:Q29"/>
    <mergeCell ref="H30:I30"/>
    <mergeCell ref="J30:K30"/>
    <mergeCell ref="L30:M30"/>
    <mergeCell ref="N30:O30"/>
    <mergeCell ref="P30:Q30"/>
    <mergeCell ref="H31:I31"/>
    <mergeCell ref="J31:K31"/>
    <mergeCell ref="L31:M31"/>
    <mergeCell ref="N31:O31"/>
    <mergeCell ref="P31:Q31"/>
    <mergeCell ref="H32:I32"/>
    <mergeCell ref="J32:K32"/>
    <mergeCell ref="L32:M32"/>
    <mergeCell ref="N32:O32"/>
    <mergeCell ref="P32:Q32"/>
    <mergeCell ref="H42:I42"/>
    <mergeCell ref="J42:K42"/>
    <mergeCell ref="L42:M42"/>
    <mergeCell ref="N42:O42"/>
    <mergeCell ref="P42:Q42"/>
    <mergeCell ref="R42:S42"/>
    <mergeCell ref="H43:I43"/>
    <mergeCell ref="J43:K43"/>
    <mergeCell ref="L43:M43"/>
    <mergeCell ref="N43:O43"/>
    <mergeCell ref="P43:Q43"/>
    <mergeCell ref="H44:I44"/>
    <mergeCell ref="J44:K44"/>
    <mergeCell ref="L44:M44"/>
    <mergeCell ref="N44:O44"/>
    <mergeCell ref="P44:Q44"/>
    <mergeCell ref="H45:I45"/>
    <mergeCell ref="J45:K45"/>
    <mergeCell ref="L45:M45"/>
    <mergeCell ref="N45:O45"/>
    <mergeCell ref="P45:Q45"/>
    <mergeCell ref="H46:I46"/>
    <mergeCell ref="J46:K46"/>
    <mergeCell ref="L46:M46"/>
    <mergeCell ref="N46:O46"/>
    <mergeCell ref="P46:Q46"/>
    <mergeCell ref="H47:I47"/>
    <mergeCell ref="J47:K47"/>
    <mergeCell ref="L47:M47"/>
    <mergeCell ref="N47:O47"/>
    <mergeCell ref="P47:Q47"/>
    <mergeCell ref="H48:I48"/>
    <mergeCell ref="J48:K48"/>
    <mergeCell ref="L48:M48"/>
    <mergeCell ref="N48:O48"/>
    <mergeCell ref="P48:Q48"/>
    <mergeCell ref="L50:O50"/>
    <mergeCell ref="P50:R50"/>
    <mergeCell ref="S50:U50"/>
    <mergeCell ref="F51:H51"/>
    <mergeCell ref="I51:K51"/>
    <mergeCell ref="L51:O51"/>
    <mergeCell ref="S51:U51"/>
    <mergeCell ref="F52:G52"/>
    <mergeCell ref="H52:I52"/>
    <mergeCell ref="J52:K52"/>
    <mergeCell ref="L52:M52"/>
    <mergeCell ref="N52:O52"/>
    <mergeCell ref="T52:U52"/>
    <mergeCell ref="T53:U53"/>
    <mergeCell ref="T54:U54"/>
    <mergeCell ref="T55:U55"/>
    <mergeCell ref="T56:U56"/>
    <mergeCell ref="H58:I58"/>
    <mergeCell ref="J58:K58"/>
    <mergeCell ref="L58:M58"/>
    <mergeCell ref="N58:O58"/>
    <mergeCell ref="P58:Q58"/>
    <mergeCell ref="R58:S58"/>
    <mergeCell ref="H59:I59"/>
    <mergeCell ref="J59:K59"/>
    <mergeCell ref="L59:M59"/>
    <mergeCell ref="N59:O59"/>
    <mergeCell ref="P59:Q59"/>
    <mergeCell ref="H60:I60"/>
    <mergeCell ref="J60:K60"/>
    <mergeCell ref="L60:M60"/>
    <mergeCell ref="N60:O60"/>
    <mergeCell ref="P60:Q60"/>
    <mergeCell ref="H61:I61"/>
    <mergeCell ref="J61:K61"/>
    <mergeCell ref="L61:M61"/>
    <mergeCell ref="N61:O61"/>
    <mergeCell ref="P61:Q61"/>
    <mergeCell ref="H62:I62"/>
    <mergeCell ref="J62:K62"/>
    <mergeCell ref="L62:M62"/>
    <mergeCell ref="N62:O62"/>
    <mergeCell ref="P62:Q62"/>
    <mergeCell ref="H63:I63"/>
    <mergeCell ref="J63:K63"/>
    <mergeCell ref="L63:M63"/>
    <mergeCell ref="N63:O63"/>
    <mergeCell ref="P63:Q63"/>
    <mergeCell ref="H64:I64"/>
    <mergeCell ref="J64:K64"/>
    <mergeCell ref="L64:M64"/>
    <mergeCell ref="N64:O64"/>
    <mergeCell ref="P64:Q64"/>
    <mergeCell ref="L66:O66"/>
    <mergeCell ref="P66:R66"/>
    <mergeCell ref="S66:U66"/>
    <mergeCell ref="F67:H67"/>
    <mergeCell ref="I67:K67"/>
    <mergeCell ref="L67:O67"/>
    <mergeCell ref="S67:U67"/>
    <mergeCell ref="F68:G68"/>
    <mergeCell ref="H68:I68"/>
    <mergeCell ref="J68:K68"/>
    <mergeCell ref="L68:M68"/>
    <mergeCell ref="N68:O68"/>
    <mergeCell ref="T68:U68"/>
    <mergeCell ref="T69:U69"/>
    <mergeCell ref="T70:U70"/>
    <mergeCell ref="T71:U71"/>
    <mergeCell ref="T72:U72"/>
    <mergeCell ref="H74:I74"/>
    <mergeCell ref="J74:K74"/>
    <mergeCell ref="L74:M74"/>
    <mergeCell ref="N74:O74"/>
    <mergeCell ref="P74:Q74"/>
    <mergeCell ref="R74:S74"/>
    <mergeCell ref="H75:I75"/>
    <mergeCell ref="J75:K75"/>
    <mergeCell ref="L75:M75"/>
    <mergeCell ref="N75:O75"/>
    <mergeCell ref="P75:Q75"/>
    <mergeCell ref="H76:I76"/>
    <mergeCell ref="J76:K76"/>
    <mergeCell ref="L76:M76"/>
    <mergeCell ref="N76:O76"/>
    <mergeCell ref="P76:Q76"/>
    <mergeCell ref="H77:I77"/>
    <mergeCell ref="J77:K77"/>
    <mergeCell ref="L77:M77"/>
    <mergeCell ref="N77:O77"/>
    <mergeCell ref="P77:Q77"/>
    <mergeCell ref="H78:I78"/>
    <mergeCell ref="J78:K78"/>
    <mergeCell ref="L78:M78"/>
    <mergeCell ref="N78:O78"/>
    <mergeCell ref="P78:Q78"/>
    <mergeCell ref="H79:I79"/>
    <mergeCell ref="J79:K79"/>
    <mergeCell ref="L79:M79"/>
    <mergeCell ref="N79:O79"/>
    <mergeCell ref="P79:Q79"/>
    <mergeCell ref="H80:I80"/>
    <mergeCell ref="J80:K80"/>
    <mergeCell ref="L80:M80"/>
    <mergeCell ref="N80:O80"/>
    <mergeCell ref="P80:Q80"/>
    <mergeCell ref="L82:O82"/>
    <mergeCell ref="P82:R82"/>
    <mergeCell ref="S82:U82"/>
    <mergeCell ref="F83:H83"/>
    <mergeCell ref="I83:K83"/>
    <mergeCell ref="L83:O83"/>
    <mergeCell ref="S83:U83"/>
    <mergeCell ref="F84:G84"/>
    <mergeCell ref="H84:I84"/>
    <mergeCell ref="J84:K84"/>
    <mergeCell ref="L84:M84"/>
    <mergeCell ref="N84:O84"/>
    <mergeCell ref="T84:U84"/>
    <mergeCell ref="T85:U85"/>
    <mergeCell ref="T86:U86"/>
    <mergeCell ref="T87:U87"/>
    <mergeCell ref="T88:U88"/>
    <mergeCell ref="H90:I90"/>
    <mergeCell ref="J90:K90"/>
    <mergeCell ref="L90:M90"/>
    <mergeCell ref="N90:O90"/>
    <mergeCell ref="P90:Q90"/>
    <mergeCell ref="R90:S90"/>
    <mergeCell ref="H91:I91"/>
    <mergeCell ref="J91:K91"/>
    <mergeCell ref="L91:M91"/>
    <mergeCell ref="N91:O91"/>
    <mergeCell ref="P91:Q91"/>
    <mergeCell ref="H92:I92"/>
    <mergeCell ref="J92:K92"/>
    <mergeCell ref="L92:M92"/>
    <mergeCell ref="N92:O92"/>
    <mergeCell ref="P92:Q92"/>
    <mergeCell ref="H93:I93"/>
    <mergeCell ref="J93:K93"/>
    <mergeCell ref="L93:M93"/>
    <mergeCell ref="N93:O93"/>
    <mergeCell ref="P93:Q93"/>
    <mergeCell ref="H94:I94"/>
    <mergeCell ref="J94:K94"/>
    <mergeCell ref="L94:M94"/>
    <mergeCell ref="N94:O94"/>
    <mergeCell ref="P94:Q94"/>
    <mergeCell ref="H95:I95"/>
    <mergeCell ref="J95:K95"/>
    <mergeCell ref="L95:M95"/>
    <mergeCell ref="N95:O95"/>
    <mergeCell ref="P95:Q95"/>
    <mergeCell ref="H96:I96"/>
    <mergeCell ref="J96:K96"/>
    <mergeCell ref="L96:M96"/>
    <mergeCell ref="N96:O96"/>
    <mergeCell ref="P96:Q9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Header>&amp;CMejlans Bollförening r.f.</oddHeader>
    <oddFooter>&amp;Cwww.mbf.fi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8.8515625" style="0" bestFit="1" customWidth="1"/>
    <col min="5" max="9" width="18.7109375" style="0" customWidth="1"/>
  </cols>
  <sheetData>
    <row r="1" ht="15.75" thickBot="1"/>
    <row r="2" spans="8:9" ht="15">
      <c r="H2" s="173" t="s">
        <v>134</v>
      </c>
      <c r="I2" s="199" t="s">
        <v>137</v>
      </c>
    </row>
    <row r="3" spans="8:9" ht="15">
      <c r="H3" s="174" t="s">
        <v>135</v>
      </c>
      <c r="I3" s="200" t="s">
        <v>143</v>
      </c>
    </row>
    <row r="4" spans="1:9" ht="15.75" thickBot="1">
      <c r="A4" s="223"/>
      <c r="B4" s="224" t="s">
        <v>226</v>
      </c>
      <c r="C4" s="224" t="s">
        <v>227</v>
      </c>
      <c r="D4" s="225" t="s">
        <v>228</v>
      </c>
      <c r="H4" s="175" t="s">
        <v>136</v>
      </c>
      <c r="I4" s="201" t="s">
        <v>179</v>
      </c>
    </row>
    <row r="5" spans="1:9" ht="15">
      <c r="A5" s="226" t="s">
        <v>9</v>
      </c>
      <c r="B5" s="233">
        <v>2238</v>
      </c>
      <c r="C5" s="233" t="s">
        <v>331</v>
      </c>
      <c r="D5" s="234" t="s">
        <v>3</v>
      </c>
      <c r="E5" s="237" t="s">
        <v>331</v>
      </c>
      <c r="F5" s="235"/>
      <c r="G5" s="235"/>
      <c r="H5" s="235"/>
      <c r="I5" s="235"/>
    </row>
    <row r="6" spans="1:9" ht="15">
      <c r="A6" s="226" t="s">
        <v>10</v>
      </c>
      <c r="B6" s="222"/>
      <c r="C6" s="222"/>
      <c r="D6" s="227"/>
      <c r="E6" s="238"/>
      <c r="F6" s="237" t="s">
        <v>201</v>
      </c>
      <c r="G6" s="235"/>
      <c r="H6" s="235"/>
      <c r="I6" s="235"/>
    </row>
    <row r="7" spans="1:9" ht="15">
      <c r="A7" s="228" t="s">
        <v>11</v>
      </c>
      <c r="B7" s="221"/>
      <c r="C7" s="221"/>
      <c r="D7" s="229"/>
      <c r="E7" s="237"/>
      <c r="F7" s="246" t="s">
        <v>190</v>
      </c>
      <c r="G7" s="236"/>
      <c r="H7" s="235"/>
      <c r="I7" s="235"/>
    </row>
    <row r="8" spans="1:9" ht="15">
      <c r="A8" s="228" t="s">
        <v>12</v>
      </c>
      <c r="B8" s="221"/>
      <c r="C8" s="221"/>
      <c r="D8" s="229"/>
      <c r="E8" s="238"/>
      <c r="F8" s="235"/>
      <c r="G8" s="237" t="s">
        <v>182</v>
      </c>
      <c r="H8" s="235"/>
      <c r="I8" s="235"/>
    </row>
    <row r="9" spans="1:9" ht="15">
      <c r="A9" s="226" t="s">
        <v>19</v>
      </c>
      <c r="B9" s="222"/>
      <c r="C9" s="222"/>
      <c r="D9" s="227"/>
      <c r="E9" s="237" t="s">
        <v>198</v>
      </c>
      <c r="F9" s="235"/>
      <c r="G9" s="246" t="s">
        <v>190</v>
      </c>
      <c r="H9" s="236"/>
      <c r="I9" s="235"/>
    </row>
    <row r="10" spans="1:9" ht="15">
      <c r="A10" s="226" t="s">
        <v>223</v>
      </c>
      <c r="B10" s="222"/>
      <c r="C10" s="222"/>
      <c r="D10" s="227"/>
      <c r="E10" s="238" t="s">
        <v>192</v>
      </c>
      <c r="F10" s="237" t="s">
        <v>201</v>
      </c>
      <c r="G10" s="236"/>
      <c r="H10" s="236"/>
      <c r="I10" s="235"/>
    </row>
    <row r="11" spans="1:9" ht="15">
      <c r="A11" s="228" t="s">
        <v>224</v>
      </c>
      <c r="B11" s="221"/>
      <c r="C11" s="221"/>
      <c r="D11" s="229"/>
      <c r="E11" s="237" t="s">
        <v>317</v>
      </c>
      <c r="F11" s="238" t="s">
        <v>191</v>
      </c>
      <c r="G11" s="235"/>
      <c r="H11" s="236"/>
      <c r="I11" s="235"/>
    </row>
    <row r="12" spans="1:9" ht="15">
      <c r="A12" s="230" t="s">
        <v>225</v>
      </c>
      <c r="B12" s="240">
        <v>1925</v>
      </c>
      <c r="C12" s="240" t="s">
        <v>317</v>
      </c>
      <c r="D12" s="241" t="s">
        <v>27</v>
      </c>
      <c r="E12" s="238"/>
      <c r="F12" s="235"/>
      <c r="G12" s="235"/>
      <c r="H12" s="237" t="s">
        <v>206</v>
      </c>
      <c r="I12" s="235"/>
    </row>
    <row r="13" spans="1:9" ht="15">
      <c r="A13" s="176"/>
      <c r="B13" s="47"/>
      <c r="C13" s="47"/>
      <c r="D13" s="47"/>
      <c r="E13" s="235"/>
      <c r="F13" s="251"/>
      <c r="G13" s="251"/>
      <c r="H13" s="246" t="s">
        <v>204</v>
      </c>
      <c r="I13" s="236"/>
    </row>
    <row r="14" spans="1:9" ht="15">
      <c r="A14" s="226" t="s">
        <v>234</v>
      </c>
      <c r="B14" s="233">
        <v>1932</v>
      </c>
      <c r="C14" s="233" t="s">
        <v>332</v>
      </c>
      <c r="D14" s="234" t="s">
        <v>37</v>
      </c>
      <c r="E14" s="237" t="s">
        <v>332</v>
      </c>
      <c r="F14" s="235"/>
      <c r="G14" s="235"/>
      <c r="H14" s="252"/>
      <c r="I14" s="236"/>
    </row>
    <row r="15" spans="1:9" ht="15">
      <c r="A15" s="226" t="s">
        <v>235</v>
      </c>
      <c r="B15" s="222"/>
      <c r="C15" s="222"/>
      <c r="D15" s="227"/>
      <c r="E15" s="238"/>
      <c r="F15" s="237" t="s">
        <v>201</v>
      </c>
      <c r="G15" s="235"/>
      <c r="H15" s="252"/>
      <c r="I15" s="236"/>
    </row>
    <row r="16" spans="1:9" ht="15">
      <c r="A16" s="228" t="s">
        <v>236</v>
      </c>
      <c r="B16" s="221"/>
      <c r="C16" s="221"/>
      <c r="D16" s="229"/>
      <c r="E16" s="237" t="s">
        <v>198</v>
      </c>
      <c r="F16" s="246" t="s">
        <v>192</v>
      </c>
      <c r="G16" s="236"/>
      <c r="H16" s="252"/>
      <c r="I16" s="236"/>
    </row>
    <row r="17" spans="1:9" ht="15">
      <c r="A17" s="228" t="s">
        <v>237</v>
      </c>
      <c r="B17" s="221"/>
      <c r="C17" s="221"/>
      <c r="D17" s="229"/>
      <c r="E17" s="238" t="s">
        <v>197</v>
      </c>
      <c r="F17" s="235"/>
      <c r="G17" s="237" t="s">
        <v>182</v>
      </c>
      <c r="H17" s="252"/>
      <c r="I17" s="236"/>
    </row>
    <row r="18" spans="1:9" ht="15">
      <c r="A18" s="226" t="s">
        <v>238</v>
      </c>
      <c r="B18" s="222"/>
      <c r="C18" s="222"/>
      <c r="D18" s="227"/>
      <c r="E18" s="237"/>
      <c r="F18" s="235"/>
      <c r="G18" s="238" t="s">
        <v>191</v>
      </c>
      <c r="H18" s="251"/>
      <c r="I18" s="236"/>
    </row>
    <row r="19" spans="1:9" ht="15">
      <c r="A19" s="226" t="s">
        <v>239</v>
      </c>
      <c r="B19" s="233"/>
      <c r="C19" s="222"/>
      <c r="D19" s="227"/>
      <c r="E19" s="238"/>
      <c r="F19" s="237" t="s">
        <v>201</v>
      </c>
      <c r="G19" s="236"/>
      <c r="H19" s="251"/>
      <c r="I19" s="236"/>
    </row>
    <row r="20" spans="1:9" ht="15">
      <c r="A20" s="228" t="s">
        <v>240</v>
      </c>
      <c r="B20" s="221"/>
      <c r="C20" s="221"/>
      <c r="D20" s="229"/>
      <c r="E20" s="237" t="s">
        <v>333</v>
      </c>
      <c r="F20" s="238" t="s">
        <v>197</v>
      </c>
      <c r="G20" s="235"/>
      <c r="H20" s="251"/>
      <c r="I20" s="236"/>
    </row>
    <row r="21" spans="1:9" ht="15">
      <c r="A21" s="230" t="s">
        <v>241</v>
      </c>
      <c r="B21" s="240">
        <v>2161</v>
      </c>
      <c r="C21" s="240" t="s">
        <v>333</v>
      </c>
      <c r="D21" s="241" t="s">
        <v>25</v>
      </c>
      <c r="E21" s="238"/>
      <c r="F21" s="235"/>
      <c r="G21" s="235"/>
      <c r="H21" s="251"/>
      <c r="I21" s="253" t="s">
        <v>207</v>
      </c>
    </row>
    <row r="22" spans="2:9" ht="15">
      <c r="B22" s="47"/>
      <c r="C22" s="47"/>
      <c r="D22" s="47"/>
      <c r="E22" s="235"/>
      <c r="F22" s="251"/>
      <c r="G22" s="251"/>
      <c r="H22" s="251"/>
      <c r="I22" s="246" t="s">
        <v>199</v>
      </c>
    </row>
    <row r="23" spans="1:9" ht="15">
      <c r="A23" s="226" t="s">
        <v>281</v>
      </c>
      <c r="B23" s="233">
        <v>2133</v>
      </c>
      <c r="C23" s="233" t="s">
        <v>315</v>
      </c>
      <c r="D23" s="234" t="s">
        <v>20</v>
      </c>
      <c r="E23" s="237" t="s">
        <v>315</v>
      </c>
      <c r="F23" s="235"/>
      <c r="G23" s="235"/>
      <c r="H23" s="235"/>
      <c r="I23" s="236"/>
    </row>
    <row r="24" spans="1:9" ht="15">
      <c r="A24" s="226" t="s">
        <v>282</v>
      </c>
      <c r="B24" s="222"/>
      <c r="C24" s="222"/>
      <c r="D24" s="227"/>
      <c r="E24" s="238"/>
      <c r="F24" s="237" t="s">
        <v>201</v>
      </c>
      <c r="G24" s="235"/>
      <c r="H24" s="235"/>
      <c r="I24" s="236"/>
    </row>
    <row r="25" spans="1:9" ht="15">
      <c r="A25" s="228" t="s">
        <v>283</v>
      </c>
      <c r="B25" s="243"/>
      <c r="C25" s="221"/>
      <c r="D25" s="229"/>
      <c r="E25" s="237"/>
      <c r="F25" s="246" t="s">
        <v>199</v>
      </c>
      <c r="G25" s="236"/>
      <c r="H25" s="235"/>
      <c r="I25" s="236"/>
    </row>
    <row r="26" spans="1:9" ht="15">
      <c r="A26" s="228" t="s">
        <v>284</v>
      </c>
      <c r="B26" s="221"/>
      <c r="C26" s="221"/>
      <c r="D26" s="229"/>
      <c r="E26" s="238"/>
      <c r="F26" s="235"/>
      <c r="G26" s="237" t="s">
        <v>182</v>
      </c>
      <c r="H26" s="235"/>
      <c r="I26" s="236"/>
    </row>
    <row r="27" spans="1:9" ht="15">
      <c r="A27" s="226" t="s">
        <v>285</v>
      </c>
      <c r="B27" s="222"/>
      <c r="C27" s="222"/>
      <c r="D27" s="227"/>
      <c r="E27" s="237" t="s">
        <v>198</v>
      </c>
      <c r="F27" s="235"/>
      <c r="G27" s="246" t="s">
        <v>204</v>
      </c>
      <c r="H27" s="236"/>
      <c r="I27" s="236"/>
    </row>
    <row r="28" spans="1:9" ht="15">
      <c r="A28" s="226" t="s">
        <v>286</v>
      </c>
      <c r="B28" s="222"/>
      <c r="C28" s="222"/>
      <c r="D28" s="227"/>
      <c r="E28" s="238" t="s">
        <v>199</v>
      </c>
      <c r="F28" s="237" t="s">
        <v>201</v>
      </c>
      <c r="G28" s="236"/>
      <c r="H28" s="236"/>
      <c r="I28" s="236"/>
    </row>
    <row r="29" spans="1:9" ht="15">
      <c r="A29" s="228" t="s">
        <v>287</v>
      </c>
      <c r="B29" s="221"/>
      <c r="C29" s="221"/>
      <c r="D29" s="229"/>
      <c r="E29" s="237" t="s">
        <v>301</v>
      </c>
      <c r="F29" s="238" t="s">
        <v>200</v>
      </c>
      <c r="G29" s="235"/>
      <c r="H29" s="236"/>
      <c r="I29" s="236"/>
    </row>
    <row r="30" spans="1:9" ht="15">
      <c r="A30" s="230" t="s">
        <v>288</v>
      </c>
      <c r="B30" s="240">
        <v>1974</v>
      </c>
      <c r="C30" s="240" t="s">
        <v>301</v>
      </c>
      <c r="D30" s="241" t="s">
        <v>28</v>
      </c>
      <c r="E30" s="238"/>
      <c r="F30" s="235"/>
      <c r="G30" s="235"/>
      <c r="H30" s="237" t="s">
        <v>206</v>
      </c>
      <c r="I30" s="236"/>
    </row>
    <row r="31" spans="1:9" ht="15">
      <c r="A31" s="176"/>
      <c r="B31" s="47"/>
      <c r="C31" s="47"/>
      <c r="D31" s="47"/>
      <c r="E31" s="235"/>
      <c r="F31" s="251"/>
      <c r="G31" s="251"/>
      <c r="H31" s="238" t="s">
        <v>205</v>
      </c>
      <c r="I31" s="239"/>
    </row>
    <row r="32" spans="1:9" ht="15">
      <c r="A32" s="226" t="s">
        <v>289</v>
      </c>
      <c r="B32" s="233">
        <v>1907</v>
      </c>
      <c r="C32" s="233" t="s">
        <v>334</v>
      </c>
      <c r="D32" s="234" t="s">
        <v>119</v>
      </c>
      <c r="E32" s="237" t="s">
        <v>334</v>
      </c>
      <c r="F32" s="235"/>
      <c r="G32" s="235"/>
      <c r="H32" s="252"/>
      <c r="I32" s="235"/>
    </row>
    <row r="33" spans="1:9" ht="15">
      <c r="A33" s="226" t="s">
        <v>290</v>
      </c>
      <c r="B33" s="222"/>
      <c r="C33" s="222"/>
      <c r="D33" s="227"/>
      <c r="E33" s="238"/>
      <c r="F33" s="237" t="s">
        <v>201</v>
      </c>
      <c r="G33" s="235"/>
      <c r="H33" s="252"/>
      <c r="I33" s="235"/>
    </row>
    <row r="34" spans="1:9" ht="15">
      <c r="A34" s="228" t="s">
        <v>291</v>
      </c>
      <c r="B34" s="221"/>
      <c r="C34" s="221"/>
      <c r="D34" s="229"/>
      <c r="E34" s="237" t="s">
        <v>198</v>
      </c>
      <c r="F34" s="246" t="s">
        <v>202</v>
      </c>
      <c r="G34" s="236"/>
      <c r="H34" s="252"/>
      <c r="I34" s="235"/>
    </row>
    <row r="35" spans="1:9" ht="15">
      <c r="A35" s="228" t="s">
        <v>292</v>
      </c>
      <c r="B35" s="221"/>
      <c r="C35" s="221"/>
      <c r="D35" s="229"/>
      <c r="E35" s="238" t="s">
        <v>200</v>
      </c>
      <c r="F35" s="235"/>
      <c r="G35" s="237" t="s">
        <v>182</v>
      </c>
      <c r="H35" s="252"/>
      <c r="I35" s="235"/>
    </row>
    <row r="36" spans="1:9" ht="15">
      <c r="A36" s="226" t="s">
        <v>293</v>
      </c>
      <c r="B36" s="222"/>
      <c r="C36" s="222"/>
      <c r="D36" s="227"/>
      <c r="E36" s="237"/>
      <c r="F36" s="235"/>
      <c r="G36" s="238" t="s">
        <v>205</v>
      </c>
      <c r="H36" s="251"/>
      <c r="I36" s="235"/>
    </row>
    <row r="37" spans="1:9" ht="15">
      <c r="A37" s="226" t="s">
        <v>294</v>
      </c>
      <c r="B37" s="222"/>
      <c r="C37" s="222"/>
      <c r="D37" s="227"/>
      <c r="E37" s="238"/>
      <c r="F37" s="237" t="s">
        <v>201</v>
      </c>
      <c r="G37" s="236"/>
      <c r="H37" s="251"/>
      <c r="I37" s="235"/>
    </row>
    <row r="38" spans="1:9" ht="15">
      <c r="A38" s="228" t="s">
        <v>295</v>
      </c>
      <c r="B38" s="221"/>
      <c r="C38" s="221"/>
      <c r="D38" s="229"/>
      <c r="E38" s="237" t="s">
        <v>335</v>
      </c>
      <c r="F38" s="238" t="s">
        <v>203</v>
      </c>
      <c r="G38" s="235"/>
      <c r="H38" s="251"/>
      <c r="I38" s="235"/>
    </row>
    <row r="39" spans="1:9" ht="15">
      <c r="A39" s="230" t="s">
        <v>296</v>
      </c>
      <c r="B39" s="240">
        <v>2171</v>
      </c>
      <c r="C39" s="240" t="s">
        <v>335</v>
      </c>
      <c r="D39" s="241" t="s">
        <v>3</v>
      </c>
      <c r="E39" s="238"/>
      <c r="F39" s="235"/>
      <c r="G39" s="235"/>
      <c r="H39" s="251"/>
      <c r="I39" s="235"/>
    </row>
    <row r="40" spans="5:9" ht="15">
      <c r="E40" s="235"/>
      <c r="F40" s="235"/>
      <c r="G40" s="235"/>
      <c r="H40" s="235"/>
      <c r="I40" s="235"/>
    </row>
    <row r="41" spans="1:9" ht="15">
      <c r="A41" s="247" t="s">
        <v>218</v>
      </c>
      <c r="E41" s="235"/>
      <c r="F41" s="235"/>
      <c r="G41" s="235"/>
      <c r="H41" s="235"/>
      <c r="I41" s="235"/>
    </row>
    <row r="42" spans="1:9" ht="15">
      <c r="A42" s="223"/>
      <c r="B42" s="224" t="s">
        <v>226</v>
      </c>
      <c r="C42" s="224" t="s">
        <v>227</v>
      </c>
      <c r="D42" s="225" t="s">
        <v>228</v>
      </c>
      <c r="E42" s="235"/>
      <c r="F42" s="235"/>
      <c r="G42" s="235"/>
      <c r="H42" s="235"/>
      <c r="I42" s="235"/>
    </row>
    <row r="43" spans="1:9" ht="15">
      <c r="A43" s="226" t="s">
        <v>9</v>
      </c>
      <c r="B43" s="222"/>
      <c r="C43" s="222"/>
      <c r="D43" s="227"/>
      <c r="E43" s="254"/>
      <c r="F43" s="255"/>
      <c r="G43" s="255"/>
      <c r="H43" s="255"/>
      <c r="I43" s="235"/>
    </row>
    <row r="44" spans="1:9" ht="15">
      <c r="A44" s="226" t="s">
        <v>10</v>
      </c>
      <c r="B44" s="222"/>
      <c r="C44" s="222"/>
      <c r="D44" s="227"/>
      <c r="E44" s="248"/>
      <c r="F44" s="254" t="s">
        <v>201</v>
      </c>
      <c r="G44" s="255"/>
      <c r="H44" s="255"/>
      <c r="I44" s="235"/>
    </row>
    <row r="45" spans="1:9" ht="15">
      <c r="A45" s="228" t="s">
        <v>11</v>
      </c>
      <c r="B45" s="221"/>
      <c r="C45" s="221"/>
      <c r="D45" s="229"/>
      <c r="E45" s="254" t="s">
        <v>198</v>
      </c>
      <c r="F45" s="249" t="s">
        <v>193</v>
      </c>
      <c r="G45" s="256"/>
      <c r="H45" s="255"/>
      <c r="I45" s="235"/>
    </row>
    <row r="46" spans="1:9" ht="15">
      <c r="A46" s="228" t="s">
        <v>12</v>
      </c>
      <c r="B46" s="221"/>
      <c r="C46" s="221"/>
      <c r="D46" s="229"/>
      <c r="E46" s="248" t="s">
        <v>208</v>
      </c>
      <c r="F46" s="255"/>
      <c r="G46" s="254" t="s">
        <v>221</v>
      </c>
      <c r="H46" s="255"/>
      <c r="I46" s="235"/>
    </row>
    <row r="47" spans="1:9" ht="15">
      <c r="A47" s="226" t="s">
        <v>19</v>
      </c>
      <c r="B47" s="222"/>
      <c r="C47" s="222"/>
      <c r="D47" s="227"/>
      <c r="E47" s="254" t="s">
        <v>198</v>
      </c>
      <c r="F47" s="255"/>
      <c r="G47" s="249" t="s">
        <v>204</v>
      </c>
      <c r="H47" s="256"/>
      <c r="I47" s="235"/>
    </row>
    <row r="48" spans="1:9" ht="15">
      <c r="A48" s="226" t="s">
        <v>223</v>
      </c>
      <c r="B48" s="222"/>
      <c r="C48" s="222"/>
      <c r="D48" s="227"/>
      <c r="E48" s="248" t="s">
        <v>209</v>
      </c>
      <c r="F48" s="254" t="s">
        <v>201</v>
      </c>
      <c r="G48" s="256"/>
      <c r="H48" s="256"/>
      <c r="I48" s="235"/>
    </row>
    <row r="49" spans="1:9" ht="15">
      <c r="A49" s="228" t="s">
        <v>224</v>
      </c>
      <c r="B49" s="221"/>
      <c r="C49" s="221"/>
      <c r="D49" s="229"/>
      <c r="E49" s="254"/>
      <c r="F49" s="248" t="s">
        <v>194</v>
      </c>
      <c r="G49" s="255"/>
      <c r="H49" s="256"/>
      <c r="I49" s="235"/>
    </row>
    <row r="50" spans="1:9" ht="15">
      <c r="A50" s="230" t="s">
        <v>225</v>
      </c>
      <c r="B50" s="231"/>
      <c r="C50" s="231"/>
      <c r="D50" s="232"/>
      <c r="E50" s="248"/>
      <c r="F50" s="255"/>
      <c r="G50" s="255"/>
      <c r="H50" s="257" t="s">
        <v>207</v>
      </c>
      <c r="I50" s="235"/>
    </row>
    <row r="51" spans="1:9" ht="15">
      <c r="A51" s="250"/>
      <c r="B51" s="205"/>
      <c r="C51" s="205"/>
      <c r="D51" s="205"/>
      <c r="E51" s="255"/>
      <c r="F51" s="258"/>
      <c r="G51" s="258"/>
      <c r="H51" s="249" t="s">
        <v>200</v>
      </c>
      <c r="I51" s="235"/>
    </row>
    <row r="52" spans="1:9" ht="15">
      <c r="A52" s="226" t="s">
        <v>234</v>
      </c>
      <c r="B52" s="222"/>
      <c r="C52" s="222"/>
      <c r="D52" s="227"/>
      <c r="E52" s="254"/>
      <c r="F52" s="255"/>
      <c r="G52" s="255"/>
      <c r="H52" s="259"/>
      <c r="I52" s="235"/>
    </row>
    <row r="53" spans="1:9" ht="15">
      <c r="A53" s="226" t="s">
        <v>235</v>
      </c>
      <c r="B53" s="222"/>
      <c r="C53" s="222"/>
      <c r="D53" s="227"/>
      <c r="E53" s="248"/>
      <c r="F53" s="254" t="s">
        <v>201</v>
      </c>
      <c r="G53" s="255"/>
      <c r="H53" s="259"/>
      <c r="I53" s="235"/>
    </row>
    <row r="54" spans="1:9" ht="15">
      <c r="A54" s="228" t="s">
        <v>236</v>
      </c>
      <c r="B54" s="221"/>
      <c r="C54" s="221"/>
      <c r="D54" s="229"/>
      <c r="E54" s="254" t="s">
        <v>198</v>
      </c>
      <c r="F54" s="249" t="s">
        <v>195</v>
      </c>
      <c r="G54" s="256"/>
      <c r="H54" s="259"/>
      <c r="I54" s="235"/>
    </row>
    <row r="55" spans="1:9" ht="15">
      <c r="A55" s="228" t="s">
        <v>237</v>
      </c>
      <c r="B55" s="221"/>
      <c r="C55" s="221"/>
      <c r="D55" s="229"/>
      <c r="E55" s="248" t="s">
        <v>202</v>
      </c>
      <c r="F55" s="255"/>
      <c r="G55" s="254" t="s">
        <v>221</v>
      </c>
      <c r="H55" s="259"/>
      <c r="I55" s="235"/>
    </row>
    <row r="56" spans="1:9" ht="15">
      <c r="A56" s="226" t="s">
        <v>238</v>
      </c>
      <c r="B56" s="222"/>
      <c r="C56" s="222"/>
      <c r="D56" s="227"/>
      <c r="E56" s="254" t="s">
        <v>198</v>
      </c>
      <c r="F56" s="255"/>
      <c r="G56" s="248" t="s">
        <v>205</v>
      </c>
      <c r="H56" s="258"/>
      <c r="I56" s="235"/>
    </row>
    <row r="57" spans="1:9" ht="15">
      <c r="A57" s="226" t="s">
        <v>239</v>
      </c>
      <c r="B57" s="222"/>
      <c r="C57" s="222"/>
      <c r="D57" s="227"/>
      <c r="E57" s="248" t="s">
        <v>203</v>
      </c>
      <c r="F57" s="254" t="s">
        <v>201</v>
      </c>
      <c r="G57" s="256"/>
      <c r="H57" s="258"/>
      <c r="I57" s="235"/>
    </row>
    <row r="58" spans="1:9" ht="15">
      <c r="A58" s="228" t="s">
        <v>240</v>
      </c>
      <c r="B58" s="221"/>
      <c r="C58" s="221"/>
      <c r="D58" s="229"/>
      <c r="E58" s="254"/>
      <c r="F58" s="248" t="s">
        <v>196</v>
      </c>
      <c r="G58" s="255"/>
      <c r="H58" s="258"/>
      <c r="I58" s="235"/>
    </row>
    <row r="59" spans="1:9" ht="15">
      <c r="A59" s="230" t="s">
        <v>241</v>
      </c>
      <c r="B59" s="231"/>
      <c r="C59" s="231"/>
      <c r="D59" s="232"/>
      <c r="E59" s="248"/>
      <c r="F59" s="255"/>
      <c r="G59" s="255"/>
      <c r="H59" s="258"/>
      <c r="I59" s="235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3" r:id="rId1"/>
  <headerFooter>
    <oddHeader>&amp;CMejlans Bollförening r.f.</oddHeader>
    <oddFooter>&amp;Cwww.mbf.fi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16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34.140625" style="0" bestFit="1" customWidth="1"/>
    <col min="5" max="5" width="15.00390625" style="0" bestFit="1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25" width="9.140625" style="0" hidden="1" customWidth="1" outlineLevel="1"/>
    <col min="26" max="36" width="0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ht="15.75" thickBot="1"/>
    <row r="2" spans="2:21" ht="16.5" thickTop="1">
      <c r="B2" s="1"/>
      <c r="C2" s="177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339" t="s">
        <v>41</v>
      </c>
      <c r="M2" s="340"/>
      <c r="N2" s="340"/>
      <c r="O2" s="341"/>
      <c r="P2" s="342" t="s">
        <v>2</v>
      </c>
      <c r="Q2" s="343"/>
      <c r="R2" s="343"/>
      <c r="S2" s="344">
        <v>1</v>
      </c>
      <c r="T2" s="345"/>
      <c r="U2" s="346"/>
    </row>
    <row r="3" spans="2:46" ht="16.5" thickBot="1">
      <c r="B3" s="7"/>
      <c r="C3" s="178"/>
      <c r="D3" s="8" t="s">
        <v>3</v>
      </c>
      <c r="E3" s="9" t="s">
        <v>4</v>
      </c>
      <c r="F3" s="347">
        <v>8</v>
      </c>
      <c r="G3" s="348"/>
      <c r="H3" s="349"/>
      <c r="I3" s="350" t="s">
        <v>5</v>
      </c>
      <c r="J3" s="351"/>
      <c r="K3" s="351"/>
      <c r="L3" s="352">
        <v>41342</v>
      </c>
      <c r="M3" s="352"/>
      <c r="N3" s="352"/>
      <c r="O3" s="353"/>
      <c r="P3" s="10" t="s">
        <v>6</v>
      </c>
      <c r="Q3" s="192"/>
      <c r="R3" s="192"/>
      <c r="S3" s="354">
        <v>0.4166666666666667</v>
      </c>
      <c r="T3" s="355"/>
      <c r="U3" s="356"/>
      <c r="AM3" s="357" t="s">
        <v>373</v>
      </c>
      <c r="AN3" s="358"/>
      <c r="AO3" s="247"/>
      <c r="AP3" s="247"/>
      <c r="AQ3" s="247"/>
      <c r="AR3" s="247"/>
      <c r="AS3" s="268" t="s">
        <v>374</v>
      </c>
      <c r="AT3" s="268" t="s">
        <v>375</v>
      </c>
    </row>
    <row r="4" spans="2:46" ht="16.5" thickTop="1">
      <c r="B4" s="12"/>
      <c r="C4" s="182" t="s">
        <v>151</v>
      </c>
      <c r="D4" s="13" t="s">
        <v>7</v>
      </c>
      <c r="E4" s="14" t="s">
        <v>8</v>
      </c>
      <c r="F4" s="335" t="s">
        <v>9</v>
      </c>
      <c r="G4" s="336"/>
      <c r="H4" s="335" t="s">
        <v>10</v>
      </c>
      <c r="I4" s="336"/>
      <c r="J4" s="335" t="s">
        <v>11</v>
      </c>
      <c r="K4" s="336"/>
      <c r="L4" s="335" t="s">
        <v>12</v>
      </c>
      <c r="M4" s="336"/>
      <c r="N4" s="335"/>
      <c r="O4" s="336"/>
      <c r="P4" s="15" t="s">
        <v>13</v>
      </c>
      <c r="Q4" s="16" t="s">
        <v>14</v>
      </c>
      <c r="R4" s="17" t="s">
        <v>15</v>
      </c>
      <c r="S4" s="18"/>
      <c r="T4" s="337" t="s">
        <v>16</v>
      </c>
      <c r="U4" s="338"/>
      <c r="W4" s="78" t="s">
        <v>64</v>
      </c>
      <c r="X4" s="79"/>
      <c r="Y4" s="80" t="s">
        <v>65</v>
      </c>
      <c r="AL4" s="269" t="s">
        <v>376</v>
      </c>
      <c r="AM4" s="270" t="s">
        <v>377</v>
      </c>
      <c r="AN4" s="270" t="s">
        <v>378</v>
      </c>
      <c r="AO4" s="271" t="s">
        <v>379</v>
      </c>
      <c r="AP4" s="273" t="s">
        <v>380</v>
      </c>
      <c r="AQ4" s="272" t="s">
        <v>381</v>
      </c>
      <c r="AR4" s="273" t="s">
        <v>382</v>
      </c>
      <c r="AS4" s="269" t="s">
        <v>383</v>
      </c>
      <c r="AT4" s="274" t="s">
        <v>384</v>
      </c>
    </row>
    <row r="5" spans="2:46" ht="15">
      <c r="B5" s="19" t="s">
        <v>9</v>
      </c>
      <c r="C5" s="183">
        <v>2247</v>
      </c>
      <c r="D5" s="20" t="s">
        <v>120</v>
      </c>
      <c r="E5" s="21" t="s">
        <v>17</v>
      </c>
      <c r="F5" s="22"/>
      <c r="G5" s="23"/>
      <c r="H5" s="24">
        <f>+R15</f>
      </c>
      <c r="I5" s="25">
        <f>+S15</f>
      </c>
      <c r="J5" s="24">
        <f>R11</f>
      </c>
      <c r="K5" s="25">
        <f>S11</f>
      </c>
      <c r="L5" s="24">
        <f>R13</f>
      </c>
      <c r="M5" s="25">
        <f>S13</f>
      </c>
      <c r="N5" s="24"/>
      <c r="O5" s="25"/>
      <c r="P5" s="26">
        <f>IF(SUM(F5:O5)=0,"",COUNTIF(G5:G8,"3"))</f>
      </c>
      <c r="Q5" s="27">
        <f>IF(SUM(G5:P5)=0,"",COUNTIF(F5:F8,"3"))</f>
      </c>
      <c r="R5" s="28">
        <f>IF(SUM(F5:O5)=0,"",SUM(G5:G8))</f>
      </c>
      <c r="S5" s="29">
        <f>IF(SUM(F5:O5)=0,"",SUM(F5:F8))</f>
      </c>
      <c r="T5" s="402"/>
      <c r="U5" s="403"/>
      <c r="W5" s="81">
        <f>+W11+W13+W15</f>
        <v>0</v>
      </c>
      <c r="X5" s="82">
        <f>+X11+X13+X15</f>
        <v>0</v>
      </c>
      <c r="Y5" s="83">
        <f>+W5-X5</f>
        <v>0</v>
      </c>
      <c r="AL5" s="286"/>
      <c r="AM5" s="47">
        <f aca="true" t="shared" si="0" ref="AM5:AR5">AM11+AM13+AM15</f>
        <v>0</v>
      </c>
      <c r="AN5" s="47">
        <f t="shared" si="0"/>
        <v>0</v>
      </c>
      <c r="AO5" s="275">
        <f t="shared" si="0"/>
        <v>0</v>
      </c>
      <c r="AP5" s="277">
        <f t="shared" si="0"/>
        <v>0</v>
      </c>
      <c r="AQ5" s="276">
        <f t="shared" si="0"/>
        <v>0</v>
      </c>
      <c r="AR5" s="277">
        <f t="shared" si="0"/>
        <v>0</v>
      </c>
      <c r="AS5" s="278" t="e">
        <f>AO5/AP5</f>
        <v>#DIV/0!</v>
      </c>
      <c r="AT5" s="279" t="e">
        <f>AQ5/AR5</f>
        <v>#DIV/0!</v>
      </c>
    </row>
    <row r="6" spans="2:46" ht="15">
      <c r="B6" s="30" t="s">
        <v>10</v>
      </c>
      <c r="C6" s="183">
        <v>2039</v>
      </c>
      <c r="D6" s="20" t="s">
        <v>121</v>
      </c>
      <c r="E6" s="31" t="s">
        <v>122</v>
      </c>
      <c r="F6" s="32">
        <f>+S15</f>
      </c>
      <c r="G6" s="33">
        <f>+R15</f>
      </c>
      <c r="H6" s="34"/>
      <c r="I6" s="35"/>
      <c r="J6" s="32">
        <f>R14</f>
      </c>
      <c r="K6" s="33">
        <f>S14</f>
      </c>
      <c r="L6" s="32">
        <f>R12</f>
      </c>
      <c r="M6" s="33">
        <f>S12</f>
      </c>
      <c r="N6" s="32"/>
      <c r="O6" s="33"/>
      <c r="P6" s="26">
        <f>IF(SUM(F6:O6)=0,"",COUNTIF(I5:I8,"3"))</f>
      </c>
      <c r="Q6" s="27">
        <f>IF(SUM(G6:P6)=0,"",COUNTIF(H5:H8,"3"))</f>
      </c>
      <c r="R6" s="28">
        <f>IF(SUM(F6:O6)=0,"",SUM(I5:I8))</f>
      </c>
      <c r="S6" s="29">
        <f>IF(SUM(F6:O6)=0,"",SUM(H5:H8))</f>
      </c>
      <c r="T6" s="402"/>
      <c r="U6" s="403"/>
      <c r="W6" s="81">
        <f>+W12+W14+X15</f>
        <v>0</v>
      </c>
      <c r="X6" s="82">
        <f>+X12+X14+W15</f>
        <v>0</v>
      </c>
      <c r="Y6" s="83">
        <f>+W6-X6</f>
        <v>0</v>
      </c>
      <c r="AL6" s="287"/>
      <c r="AM6" s="47">
        <f>AM12+AM14+AN15</f>
        <v>0</v>
      </c>
      <c r="AN6" s="47">
        <f>AN12+AN14+AM15</f>
        <v>0</v>
      </c>
      <c r="AO6" s="275">
        <f>AO12+AO14+AP15</f>
        <v>0</v>
      </c>
      <c r="AP6" s="277">
        <f>AP12+AP14+AO15</f>
        <v>0</v>
      </c>
      <c r="AQ6" s="276">
        <f>AQ12+AQ14+AR15</f>
        <v>0</v>
      </c>
      <c r="AR6" s="277">
        <f>AR12+AR14+AQ15</f>
        <v>0</v>
      </c>
      <c r="AS6" s="278" t="e">
        <f>AO6/AP6</f>
        <v>#DIV/0!</v>
      </c>
      <c r="AT6" s="279" t="e">
        <f>AQ6/AR6</f>
        <v>#DIV/0!</v>
      </c>
    </row>
    <row r="7" spans="2:46" ht="15">
      <c r="B7" s="30" t="s">
        <v>11</v>
      </c>
      <c r="C7" s="183">
        <v>2011</v>
      </c>
      <c r="D7" s="20" t="s">
        <v>40</v>
      </c>
      <c r="E7" s="31" t="s">
        <v>3</v>
      </c>
      <c r="F7" s="32">
        <f>+S11</f>
      </c>
      <c r="G7" s="33">
        <f>+R11</f>
      </c>
      <c r="H7" s="32">
        <f>S14</f>
      </c>
      <c r="I7" s="33">
        <f>R14</f>
      </c>
      <c r="J7" s="34"/>
      <c r="K7" s="35"/>
      <c r="L7" s="32">
        <f>R16</f>
      </c>
      <c r="M7" s="33">
        <f>S16</f>
      </c>
      <c r="N7" s="32"/>
      <c r="O7" s="33"/>
      <c r="P7" s="26">
        <f>IF(SUM(F7:O7)=0,"",COUNTIF(K5:K8,"3"))</f>
      </c>
      <c r="Q7" s="27">
        <f>IF(SUM(G7:P7)=0,"",COUNTIF(J5:J8,"3"))</f>
      </c>
      <c r="R7" s="28">
        <f>IF(SUM(F7:O7)=0,"",SUM(K5:K8))</f>
      </c>
      <c r="S7" s="29">
        <f>IF(SUM(F7:O7)=0,"",SUM(J5:J8))</f>
      </c>
      <c r="T7" s="402"/>
      <c r="U7" s="403"/>
      <c r="W7" s="81">
        <f>+X11+X14+W16</f>
        <v>0</v>
      </c>
      <c r="X7" s="82">
        <f>+W11+W14+X16</f>
        <v>0</v>
      </c>
      <c r="Y7" s="83">
        <f>+W7-X7</f>
        <v>0</v>
      </c>
      <c r="AL7" s="287"/>
      <c r="AM7" s="47">
        <f>AN11+AN14+AM16</f>
        <v>0</v>
      </c>
      <c r="AN7" s="47">
        <f>AM11+AM14+AN16</f>
        <v>0</v>
      </c>
      <c r="AO7" s="275">
        <f>AP11+AP14+AO16</f>
        <v>0</v>
      </c>
      <c r="AP7" s="277">
        <f>AO11+AO14+AP16</f>
        <v>0</v>
      </c>
      <c r="AQ7" s="276">
        <f>AR11+AR14+AQ16</f>
        <v>0</v>
      </c>
      <c r="AR7" s="277">
        <f>AQ11+AQ14+AR16</f>
        <v>0</v>
      </c>
      <c r="AS7" s="278" t="e">
        <f>AO7/AP7</f>
        <v>#DIV/0!</v>
      </c>
      <c r="AT7" s="279" t="e">
        <f>AQ7/AR7</f>
        <v>#DIV/0!</v>
      </c>
    </row>
    <row r="8" spans="2:46" ht="15.75" thickBot="1">
      <c r="B8" s="36" t="s">
        <v>12</v>
      </c>
      <c r="C8" s="184"/>
      <c r="D8" s="37"/>
      <c r="E8" s="38"/>
      <c r="F8" s="39">
        <f>S13</f>
      </c>
      <c r="G8" s="40">
        <f>R13</f>
      </c>
      <c r="H8" s="39">
        <f>S12</f>
      </c>
      <c r="I8" s="40">
        <f>R12</f>
      </c>
      <c r="J8" s="39">
        <f>S16</f>
      </c>
      <c r="K8" s="40">
        <f>R16</f>
      </c>
      <c r="L8" s="41"/>
      <c r="M8" s="42"/>
      <c r="N8" s="39"/>
      <c r="O8" s="40"/>
      <c r="P8" s="43">
        <f>IF(SUM(F8:O8)=0,"",COUNTIF(M5:M8,"3"))</f>
      </c>
      <c r="Q8" s="44">
        <f>IF(SUM(G8:P8)=0,"",COUNTIF(L5:L8,"3"))</f>
      </c>
      <c r="R8" s="45">
        <f>IF(SUM(F8:O9)=0,"",SUM(M5:M8))</f>
      </c>
      <c r="S8" s="46">
        <f>IF(SUM(F8:O8)=0,"",SUM(L5:L8))</f>
      </c>
      <c r="T8" s="404"/>
      <c r="U8" s="405"/>
      <c r="W8" s="81">
        <f>+X12+X13+X16</f>
        <v>0</v>
      </c>
      <c r="X8" s="82">
        <f>+W12+W13+W16</f>
        <v>0</v>
      </c>
      <c r="Y8" s="83">
        <f>+W8-X8</f>
        <v>0</v>
      </c>
      <c r="AL8" s="288"/>
      <c r="AM8" s="280">
        <f>AN12+AN13+AN16</f>
        <v>0</v>
      </c>
      <c r="AN8" s="280">
        <f>AM12+AM13+AM16</f>
        <v>0</v>
      </c>
      <c r="AO8" s="281">
        <f>AP12+AP13+AP16</f>
        <v>0</v>
      </c>
      <c r="AP8" s="283">
        <f>AO12+AO13+AO16</f>
        <v>0</v>
      </c>
      <c r="AQ8" s="282">
        <f>AR12+AR13+AR16</f>
        <v>0</v>
      </c>
      <c r="AR8" s="283">
        <f>AQ12+AQ13+AQ16</f>
        <v>0</v>
      </c>
      <c r="AS8" s="284" t="e">
        <f>AO8/AP8</f>
        <v>#DIV/0!</v>
      </c>
      <c r="AT8" s="285" t="e">
        <f>AQ8/AR8</f>
        <v>#DIV/0!</v>
      </c>
    </row>
    <row r="9" spans="1:26" ht="16.5" hidden="1" outlineLevel="1" thickTop="1">
      <c r="A9" s="77"/>
      <c r="B9" s="84"/>
      <c r="C9" s="130"/>
      <c r="D9" s="85" t="s">
        <v>66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88"/>
      <c r="W9" s="89"/>
      <c r="X9" s="90" t="s">
        <v>67</v>
      </c>
      <c r="Y9" s="91">
        <f>SUM(Y5:Y8)</f>
        <v>0</v>
      </c>
      <c r="Z9" s="90" t="str">
        <f>IF(Y9=0,"OK","Virhe")</f>
        <v>OK</v>
      </c>
    </row>
    <row r="10" spans="1:25" ht="16.5" hidden="1" outlineLevel="1" thickBot="1">
      <c r="A10" s="77"/>
      <c r="B10" s="92"/>
      <c r="C10" s="210"/>
      <c r="D10" s="93" t="s">
        <v>68</v>
      </c>
      <c r="E10" s="94"/>
      <c r="F10" s="94"/>
      <c r="G10" s="95"/>
      <c r="H10" s="330" t="s">
        <v>69</v>
      </c>
      <c r="I10" s="331"/>
      <c r="J10" s="332" t="s">
        <v>70</v>
      </c>
      <c r="K10" s="331"/>
      <c r="L10" s="332" t="s">
        <v>71</v>
      </c>
      <c r="M10" s="331"/>
      <c r="N10" s="332" t="s">
        <v>72</v>
      </c>
      <c r="O10" s="331"/>
      <c r="P10" s="332" t="s">
        <v>73</v>
      </c>
      <c r="Q10" s="331"/>
      <c r="R10" s="333" t="s">
        <v>74</v>
      </c>
      <c r="S10" s="334"/>
      <c r="U10" s="96"/>
      <c r="W10" s="97" t="s">
        <v>64</v>
      </c>
      <c r="X10" s="98"/>
      <c r="Y10" s="80" t="s">
        <v>65</v>
      </c>
    </row>
    <row r="11" spans="1:44" ht="15.75" hidden="1" outlineLevel="1">
      <c r="A11" s="77"/>
      <c r="B11" s="211" t="s">
        <v>75</v>
      </c>
      <c r="C11" s="179"/>
      <c r="D11" s="99" t="str">
        <f>IF(D5&gt;"",D5,"")</f>
        <v>Alexandra Lotto/Ksenia Nerman</v>
      </c>
      <c r="E11" s="100" t="str">
        <f>IF(D7&gt;"",D7,"")</f>
        <v>Marianna Saarialho/Kaarina Saarialho</v>
      </c>
      <c r="F11" s="86"/>
      <c r="G11" s="101"/>
      <c r="H11" s="323"/>
      <c r="I11" s="324"/>
      <c r="J11" s="321"/>
      <c r="K11" s="322"/>
      <c r="L11" s="321"/>
      <c r="M11" s="322"/>
      <c r="N11" s="321"/>
      <c r="O11" s="322"/>
      <c r="P11" s="325"/>
      <c r="Q11" s="322"/>
      <c r="R11" s="102">
        <f aca="true" t="shared" si="1" ref="R11:R16">IF(COUNT(H11:P11)=0,"",COUNTIF(H11:P11,"&gt;=0"))</f>
      </c>
      <c r="S11" s="103">
        <f aca="true" t="shared" si="2" ref="S11:S16">IF(COUNT(H11:P11)=0,"",(IF(LEFT(H11,1)="-",1,0)+IF(LEFT(J11,1)="-",1,0)+IF(LEFT(L11,1)="-",1,0)+IF(LEFT(N11,1)="-",1,0)+IF(LEFT(P11,1)="-",1,0)))</f>
      </c>
      <c r="T11" s="104"/>
      <c r="U11" s="105"/>
      <c r="W11" s="106">
        <f aca="true" t="shared" si="3" ref="W11:X16">+AA11+AC11+AE11+AG11+AI11</f>
        <v>0</v>
      </c>
      <c r="X11" s="107">
        <f t="shared" si="3"/>
        <v>0</v>
      </c>
      <c r="Y11" s="108">
        <f aca="true" t="shared" si="4" ref="Y11:Y16">+W11-X11</f>
        <v>0</v>
      </c>
      <c r="AA11" s="109">
        <f>IF(H11="",0,IF(LEFT(H11,1)="-",ABS(H11),(IF(H11&gt;9,H11+2,11))))</f>
        <v>0</v>
      </c>
      <c r="AB11" s="110">
        <f aca="true" t="shared" si="5" ref="AB11:AB16">IF(H11="",0,IF(LEFT(H11,1)="-",(IF(ABS(H11)&gt;9,(ABS(H11)+2),11)),H11))</f>
        <v>0</v>
      </c>
      <c r="AC11" s="109">
        <f>IF(J11="",0,IF(LEFT(J11,1)="-",ABS(J11),(IF(J11&gt;9,J11+2,11))))</f>
        <v>0</v>
      </c>
      <c r="AD11" s="110">
        <f aca="true" t="shared" si="6" ref="AD11:AD16">IF(J11="",0,IF(LEFT(J11,1)="-",(IF(ABS(J11)&gt;9,(ABS(J11)+2),11)),J11))</f>
        <v>0</v>
      </c>
      <c r="AE11" s="109">
        <f>IF(L11="",0,IF(LEFT(L11,1)="-",ABS(L11),(IF(L11&gt;9,L11+2,11))))</f>
        <v>0</v>
      </c>
      <c r="AF11" s="110">
        <f aca="true" t="shared" si="7" ref="AF11:AF16">IF(L11="",0,IF(LEFT(L11,1)="-",(IF(ABS(L11)&gt;9,(ABS(L11)+2),11)),L11))</f>
        <v>0</v>
      </c>
      <c r="AG11" s="109">
        <f>IF(N11="",0,IF(LEFT(N11,1)="-",ABS(N11),(IF(N11&gt;9,N11+2,11))))</f>
        <v>0</v>
      </c>
      <c r="AH11" s="110">
        <f aca="true" t="shared" si="8" ref="AH11:AH16">IF(N11="",0,IF(LEFT(N11,1)="-",(IF(ABS(N11)&gt;9,(ABS(N11)+2),11)),N11))</f>
        <v>0</v>
      </c>
      <c r="AI11" s="109">
        <f aca="true" t="shared" si="9" ref="AI11:AI16">IF(P11="",0,IF(LEFT(P11,1)="-",ABS(P11),(IF(P11&gt;9,P11+2,11))))</f>
        <v>0</v>
      </c>
      <c r="AJ11" s="110">
        <f aca="true" t="shared" si="10" ref="AJ11:AJ16">IF(P11="",0,IF(LEFT(P11,1)="-",(IF(ABS(P11)&gt;9,(ABS(P11)+2),11)),P11))</f>
        <v>0</v>
      </c>
      <c r="AL11" s="289">
        <f>IF(OR(ISBLANK(AL5),ISBLANK(AL7)),0,1)</f>
        <v>0</v>
      </c>
      <c r="AM11" s="291">
        <f aca="true" t="shared" si="11" ref="AM11:AM16">IF(AO11=3,1,0)</f>
        <v>0</v>
      </c>
      <c r="AN11" s="206">
        <f aca="true" t="shared" si="12" ref="AN11:AN16">IF(AP11=3,1,0)</f>
        <v>0</v>
      </c>
      <c r="AO11" s="291">
        <f aca="true" t="shared" si="13" ref="AO11:AO16">IF($AL11=1,$AL11*R11,0)</f>
        <v>0</v>
      </c>
      <c r="AP11" s="206">
        <f aca="true" t="shared" si="14" ref="AP11:AP16">IF($AL11=1,$AL11*S11,0)</f>
        <v>0</v>
      </c>
      <c r="AQ11" s="291">
        <f aca="true" t="shared" si="15" ref="AQ11:AQ16">$AL11*W11</f>
        <v>0</v>
      </c>
      <c r="AR11" s="206">
        <f aca="true" t="shared" si="16" ref="AR11:AR16">$AL11*X11</f>
        <v>0</v>
      </c>
    </row>
    <row r="12" spans="1:44" ht="15.75" hidden="1" outlineLevel="1">
      <c r="A12" s="77"/>
      <c r="B12" s="212" t="s">
        <v>76</v>
      </c>
      <c r="C12" s="179"/>
      <c r="D12" s="99" t="str">
        <f>IF(D6&gt;"",D6,"")</f>
        <v>Sofia Sinishin/Katrin Pelli</v>
      </c>
      <c r="E12" s="111">
        <f>IF(D8&gt;"",D8,"")</f>
      </c>
      <c r="F12" s="112"/>
      <c r="G12" s="101"/>
      <c r="H12" s="314"/>
      <c r="I12" s="315"/>
      <c r="J12" s="314"/>
      <c r="K12" s="315"/>
      <c r="L12" s="314"/>
      <c r="M12" s="315"/>
      <c r="N12" s="314"/>
      <c r="O12" s="315"/>
      <c r="P12" s="314"/>
      <c r="Q12" s="315"/>
      <c r="R12" s="102">
        <f t="shared" si="1"/>
      </c>
      <c r="S12" s="103">
        <f t="shared" si="2"/>
      </c>
      <c r="T12" s="113"/>
      <c r="U12" s="114"/>
      <c r="W12" s="106">
        <f t="shared" si="3"/>
        <v>0</v>
      </c>
      <c r="X12" s="107">
        <f t="shared" si="3"/>
        <v>0</v>
      </c>
      <c r="Y12" s="108">
        <f t="shared" si="4"/>
        <v>0</v>
      </c>
      <c r="AA12" s="115">
        <f>IF(H12="",0,IF(LEFT(H12,1)="-",ABS(H12),(IF(H12&gt;9,H12+2,11))))</f>
        <v>0</v>
      </c>
      <c r="AB12" s="116">
        <f t="shared" si="5"/>
        <v>0</v>
      </c>
      <c r="AC12" s="115">
        <f>IF(J12="",0,IF(LEFT(J12,1)="-",ABS(J12),(IF(J12&gt;9,J12+2,11))))</f>
        <v>0</v>
      </c>
      <c r="AD12" s="116">
        <f t="shared" si="6"/>
        <v>0</v>
      </c>
      <c r="AE12" s="115">
        <f>IF(L12="",0,IF(LEFT(L12,1)="-",ABS(L12),(IF(L12&gt;9,L12+2,11))))</f>
        <v>0</v>
      </c>
      <c r="AF12" s="116">
        <f t="shared" si="7"/>
        <v>0</v>
      </c>
      <c r="AG12" s="115">
        <f>IF(N12="",0,IF(LEFT(N12,1)="-",ABS(N12),(IF(N12&gt;9,N12+2,11))))</f>
        <v>0</v>
      </c>
      <c r="AH12" s="116">
        <f t="shared" si="8"/>
        <v>0</v>
      </c>
      <c r="AI12" s="115">
        <f t="shared" si="9"/>
        <v>0</v>
      </c>
      <c r="AJ12" s="116">
        <f t="shared" si="10"/>
        <v>0</v>
      </c>
      <c r="AL12" s="207">
        <f>IF(OR(ISBLANK(AL6),ISBLANK(AL8)),0,1)</f>
        <v>0</v>
      </c>
      <c r="AM12" s="292">
        <f t="shared" si="11"/>
        <v>0</v>
      </c>
      <c r="AN12" s="208">
        <f t="shared" si="12"/>
        <v>0</v>
      </c>
      <c r="AO12" s="292">
        <f t="shared" si="13"/>
        <v>0</v>
      </c>
      <c r="AP12" s="208">
        <f t="shared" si="14"/>
        <v>0</v>
      </c>
      <c r="AQ12" s="292">
        <f t="shared" si="15"/>
        <v>0</v>
      </c>
      <c r="AR12" s="208">
        <f t="shared" si="16"/>
        <v>0</v>
      </c>
    </row>
    <row r="13" spans="1:44" ht="16.5" hidden="1" outlineLevel="1" thickBot="1">
      <c r="A13" s="77"/>
      <c r="B13" s="212" t="s">
        <v>77</v>
      </c>
      <c r="C13" s="179"/>
      <c r="D13" s="117" t="str">
        <f>IF(D5&gt;"",D5,"")</f>
        <v>Alexandra Lotto/Ksenia Nerman</v>
      </c>
      <c r="E13" s="118">
        <f>IF(D8&gt;"",D8,"")</f>
      </c>
      <c r="F13" s="94"/>
      <c r="G13" s="95"/>
      <c r="H13" s="319"/>
      <c r="I13" s="320"/>
      <c r="J13" s="319"/>
      <c r="K13" s="320"/>
      <c r="L13" s="319"/>
      <c r="M13" s="320"/>
      <c r="N13" s="319"/>
      <c r="O13" s="320"/>
      <c r="P13" s="319"/>
      <c r="Q13" s="320"/>
      <c r="R13" s="102">
        <f t="shared" si="1"/>
      </c>
      <c r="S13" s="103">
        <f t="shared" si="2"/>
      </c>
      <c r="T13" s="113"/>
      <c r="U13" s="114"/>
      <c r="W13" s="106">
        <f t="shared" si="3"/>
        <v>0</v>
      </c>
      <c r="X13" s="107">
        <f t="shared" si="3"/>
        <v>0</v>
      </c>
      <c r="Y13" s="108">
        <f t="shared" si="4"/>
        <v>0</v>
      </c>
      <c r="AA13" s="115">
        <f aca="true" t="shared" si="17" ref="AA13:AG16">IF(H13="",0,IF(LEFT(H13,1)="-",ABS(H13),(IF(H13&gt;9,H13+2,11))))</f>
        <v>0</v>
      </c>
      <c r="AB13" s="116">
        <f t="shared" si="5"/>
        <v>0</v>
      </c>
      <c r="AC13" s="115">
        <f t="shared" si="17"/>
        <v>0</v>
      </c>
      <c r="AD13" s="116">
        <f t="shared" si="6"/>
        <v>0</v>
      </c>
      <c r="AE13" s="115">
        <f t="shared" si="17"/>
        <v>0</v>
      </c>
      <c r="AF13" s="116">
        <f t="shared" si="7"/>
        <v>0</v>
      </c>
      <c r="AG13" s="115">
        <f t="shared" si="17"/>
        <v>0</v>
      </c>
      <c r="AH13" s="116">
        <f t="shared" si="8"/>
        <v>0</v>
      </c>
      <c r="AI13" s="115">
        <f t="shared" si="9"/>
        <v>0</v>
      </c>
      <c r="AJ13" s="116">
        <f t="shared" si="10"/>
        <v>0</v>
      </c>
      <c r="AL13" s="207">
        <f>IF(OR(ISBLANK(AL5),ISBLANK(AL8)),0,1)</f>
        <v>0</v>
      </c>
      <c r="AM13" s="292">
        <f t="shared" si="11"/>
        <v>0</v>
      </c>
      <c r="AN13" s="208">
        <f t="shared" si="12"/>
        <v>0</v>
      </c>
      <c r="AO13" s="292">
        <f t="shared" si="13"/>
        <v>0</v>
      </c>
      <c r="AP13" s="208">
        <f t="shared" si="14"/>
        <v>0</v>
      </c>
      <c r="AQ13" s="292">
        <f t="shared" si="15"/>
        <v>0</v>
      </c>
      <c r="AR13" s="208">
        <f t="shared" si="16"/>
        <v>0</v>
      </c>
    </row>
    <row r="14" spans="1:44" ht="15.75" hidden="1" outlineLevel="1">
      <c r="A14" s="77"/>
      <c r="B14" s="212" t="s">
        <v>78</v>
      </c>
      <c r="C14" s="179"/>
      <c r="D14" s="99" t="str">
        <f>IF(D6&gt;"",D6,"")</f>
        <v>Sofia Sinishin/Katrin Pelli</v>
      </c>
      <c r="E14" s="111" t="str">
        <f>IF(D7&gt;"",D7,"")</f>
        <v>Marianna Saarialho/Kaarina Saarialho</v>
      </c>
      <c r="F14" s="86"/>
      <c r="G14" s="101"/>
      <c r="H14" s="321"/>
      <c r="I14" s="322"/>
      <c r="J14" s="321"/>
      <c r="K14" s="322"/>
      <c r="L14" s="321"/>
      <c r="M14" s="322"/>
      <c r="N14" s="321"/>
      <c r="O14" s="322"/>
      <c r="P14" s="321"/>
      <c r="Q14" s="322"/>
      <c r="R14" s="102">
        <f t="shared" si="1"/>
      </c>
      <c r="S14" s="103">
        <f t="shared" si="2"/>
      </c>
      <c r="T14" s="113"/>
      <c r="U14" s="114"/>
      <c r="W14" s="106">
        <f t="shared" si="3"/>
        <v>0</v>
      </c>
      <c r="X14" s="107">
        <f t="shared" si="3"/>
        <v>0</v>
      </c>
      <c r="Y14" s="108">
        <f t="shared" si="4"/>
        <v>0</v>
      </c>
      <c r="AA14" s="115">
        <f t="shared" si="17"/>
        <v>0</v>
      </c>
      <c r="AB14" s="116">
        <f t="shared" si="5"/>
        <v>0</v>
      </c>
      <c r="AC14" s="115">
        <f t="shared" si="17"/>
        <v>0</v>
      </c>
      <c r="AD14" s="116">
        <f t="shared" si="6"/>
        <v>0</v>
      </c>
      <c r="AE14" s="115">
        <f t="shared" si="17"/>
        <v>0</v>
      </c>
      <c r="AF14" s="116">
        <f t="shared" si="7"/>
        <v>0</v>
      </c>
      <c r="AG14" s="115">
        <f t="shared" si="17"/>
        <v>0</v>
      </c>
      <c r="AH14" s="116">
        <f t="shared" si="8"/>
        <v>0</v>
      </c>
      <c r="AI14" s="115">
        <f t="shared" si="9"/>
        <v>0</v>
      </c>
      <c r="AJ14" s="116">
        <f t="shared" si="10"/>
        <v>0</v>
      </c>
      <c r="AL14" s="207">
        <f>IF(OR(ISBLANK(AL6),ISBLANK(AL7)),0,1)</f>
        <v>0</v>
      </c>
      <c r="AM14" s="292">
        <f t="shared" si="11"/>
        <v>0</v>
      </c>
      <c r="AN14" s="208">
        <f t="shared" si="12"/>
        <v>0</v>
      </c>
      <c r="AO14" s="292">
        <f t="shared" si="13"/>
        <v>0</v>
      </c>
      <c r="AP14" s="208">
        <f t="shared" si="14"/>
        <v>0</v>
      </c>
      <c r="AQ14" s="292">
        <f t="shared" si="15"/>
        <v>0</v>
      </c>
      <c r="AR14" s="208">
        <f t="shared" si="16"/>
        <v>0</v>
      </c>
    </row>
    <row r="15" spans="1:44" ht="15.75" hidden="1" outlineLevel="1">
      <c r="A15" s="77"/>
      <c r="B15" s="212" t="s">
        <v>79</v>
      </c>
      <c r="C15" s="179"/>
      <c r="D15" s="99" t="str">
        <f>IF(D5&gt;"",D5,"")</f>
        <v>Alexandra Lotto/Ksenia Nerman</v>
      </c>
      <c r="E15" s="111" t="str">
        <f>IF(D6&gt;"",D6,"")</f>
        <v>Sofia Sinishin/Katrin Pelli</v>
      </c>
      <c r="F15" s="112"/>
      <c r="G15" s="101"/>
      <c r="H15" s="314"/>
      <c r="I15" s="315"/>
      <c r="J15" s="314"/>
      <c r="K15" s="315"/>
      <c r="L15" s="316"/>
      <c r="M15" s="315"/>
      <c r="N15" s="314"/>
      <c r="O15" s="315"/>
      <c r="P15" s="314"/>
      <c r="Q15" s="315"/>
      <c r="R15" s="102">
        <f t="shared" si="1"/>
      </c>
      <c r="S15" s="103">
        <f t="shared" si="2"/>
      </c>
      <c r="T15" s="113"/>
      <c r="U15" s="114"/>
      <c r="W15" s="106">
        <f t="shared" si="3"/>
        <v>0</v>
      </c>
      <c r="X15" s="107">
        <f t="shared" si="3"/>
        <v>0</v>
      </c>
      <c r="Y15" s="108">
        <f t="shared" si="4"/>
        <v>0</v>
      </c>
      <c r="AA15" s="115">
        <f t="shared" si="17"/>
        <v>0</v>
      </c>
      <c r="AB15" s="116">
        <f t="shared" si="5"/>
        <v>0</v>
      </c>
      <c r="AC15" s="115">
        <f t="shared" si="17"/>
        <v>0</v>
      </c>
      <c r="AD15" s="116">
        <f t="shared" si="6"/>
        <v>0</v>
      </c>
      <c r="AE15" s="115">
        <f t="shared" si="17"/>
        <v>0</v>
      </c>
      <c r="AF15" s="116">
        <f t="shared" si="7"/>
        <v>0</v>
      </c>
      <c r="AG15" s="115">
        <f t="shared" si="17"/>
        <v>0</v>
      </c>
      <c r="AH15" s="116">
        <f t="shared" si="8"/>
        <v>0</v>
      </c>
      <c r="AI15" s="115">
        <f t="shared" si="9"/>
        <v>0</v>
      </c>
      <c r="AJ15" s="116">
        <f t="shared" si="10"/>
        <v>0</v>
      </c>
      <c r="AL15" s="207">
        <f>IF(OR(ISBLANK(AL5),ISBLANK(AL6)),0,1)</f>
        <v>0</v>
      </c>
      <c r="AM15" s="292">
        <f t="shared" si="11"/>
        <v>0</v>
      </c>
      <c r="AN15" s="208">
        <f t="shared" si="12"/>
        <v>0</v>
      </c>
      <c r="AO15" s="292">
        <f t="shared" si="13"/>
        <v>0</v>
      </c>
      <c r="AP15" s="208">
        <f t="shared" si="14"/>
        <v>0</v>
      </c>
      <c r="AQ15" s="292">
        <f t="shared" si="15"/>
        <v>0</v>
      </c>
      <c r="AR15" s="208">
        <f t="shared" si="16"/>
        <v>0</v>
      </c>
    </row>
    <row r="16" spans="1:44" ht="16.5" hidden="1" outlineLevel="1" thickBot="1">
      <c r="A16" s="77"/>
      <c r="B16" s="213" t="s">
        <v>80</v>
      </c>
      <c r="C16" s="180"/>
      <c r="D16" s="119" t="str">
        <f>IF(D7&gt;"",D7,"")</f>
        <v>Marianna Saarialho/Kaarina Saarialho</v>
      </c>
      <c r="E16" s="120">
        <f>IF(D8&gt;"",D8,"")</f>
      </c>
      <c r="F16" s="121"/>
      <c r="G16" s="122"/>
      <c r="H16" s="317"/>
      <c r="I16" s="318"/>
      <c r="J16" s="317"/>
      <c r="K16" s="318"/>
      <c r="L16" s="317"/>
      <c r="M16" s="318"/>
      <c r="N16" s="317"/>
      <c r="O16" s="318"/>
      <c r="P16" s="317"/>
      <c r="Q16" s="318"/>
      <c r="R16" s="123">
        <f t="shared" si="1"/>
      </c>
      <c r="S16" s="124">
        <f t="shared" si="2"/>
      </c>
      <c r="T16" s="125"/>
      <c r="U16" s="126"/>
      <c r="W16" s="106">
        <f t="shared" si="3"/>
        <v>0</v>
      </c>
      <c r="X16" s="107">
        <f t="shared" si="3"/>
        <v>0</v>
      </c>
      <c r="Y16" s="108">
        <f t="shared" si="4"/>
        <v>0</v>
      </c>
      <c r="AA16" s="127">
        <f t="shared" si="17"/>
        <v>0</v>
      </c>
      <c r="AB16" s="128">
        <f t="shared" si="5"/>
        <v>0</v>
      </c>
      <c r="AC16" s="127">
        <f t="shared" si="17"/>
        <v>0</v>
      </c>
      <c r="AD16" s="128">
        <f t="shared" si="6"/>
        <v>0</v>
      </c>
      <c r="AE16" s="127">
        <f t="shared" si="17"/>
        <v>0</v>
      </c>
      <c r="AF16" s="128">
        <f t="shared" si="7"/>
        <v>0</v>
      </c>
      <c r="AG16" s="127">
        <f t="shared" si="17"/>
        <v>0</v>
      </c>
      <c r="AH16" s="128">
        <f t="shared" si="8"/>
        <v>0</v>
      </c>
      <c r="AI16" s="127">
        <f t="shared" si="9"/>
        <v>0</v>
      </c>
      <c r="AJ16" s="128">
        <f t="shared" si="10"/>
        <v>0</v>
      </c>
      <c r="AL16" s="290">
        <f>IF(OR(ISBLANK(AL7),ISBLANK(AL8)),0,1)</f>
        <v>0</v>
      </c>
      <c r="AM16" s="293">
        <f t="shared" si="11"/>
        <v>0</v>
      </c>
      <c r="AN16" s="209">
        <f t="shared" si="12"/>
        <v>0</v>
      </c>
      <c r="AO16" s="293">
        <f t="shared" si="13"/>
        <v>0</v>
      </c>
      <c r="AP16" s="209">
        <f t="shared" si="14"/>
        <v>0</v>
      </c>
      <c r="AQ16" s="293">
        <f t="shared" si="15"/>
        <v>0</v>
      </c>
      <c r="AR16" s="209">
        <f t="shared" si="16"/>
        <v>0</v>
      </c>
    </row>
    <row r="17" ht="15.75" collapsed="1" thickTop="1"/>
  </sheetData>
  <sheetProtection/>
  <mergeCells count="54">
    <mergeCell ref="AM3:AN3"/>
    <mergeCell ref="L2:O2"/>
    <mergeCell ref="P2:R2"/>
    <mergeCell ref="S2:U2"/>
    <mergeCell ref="F3:H3"/>
    <mergeCell ref="I3:K3"/>
    <mergeCell ref="L3:O3"/>
    <mergeCell ref="S3:U3"/>
    <mergeCell ref="T5:U5"/>
    <mergeCell ref="T6:U6"/>
    <mergeCell ref="T7:U7"/>
    <mergeCell ref="T8:U8"/>
    <mergeCell ref="F4:G4"/>
    <mergeCell ref="H4:I4"/>
    <mergeCell ref="J4:K4"/>
    <mergeCell ref="L4:M4"/>
    <mergeCell ref="N4:O4"/>
    <mergeCell ref="T4:U4"/>
    <mergeCell ref="H10:I10"/>
    <mergeCell ref="J10:K10"/>
    <mergeCell ref="L10:M10"/>
    <mergeCell ref="N10:O10"/>
    <mergeCell ref="P10:Q10"/>
    <mergeCell ref="R10:S10"/>
    <mergeCell ref="H11:I11"/>
    <mergeCell ref="J11:K11"/>
    <mergeCell ref="L11:M11"/>
    <mergeCell ref="N11:O11"/>
    <mergeCell ref="P11:Q11"/>
    <mergeCell ref="H12:I12"/>
    <mergeCell ref="J12:K12"/>
    <mergeCell ref="L12:M12"/>
    <mergeCell ref="N12:O12"/>
    <mergeCell ref="P12:Q12"/>
    <mergeCell ref="H13:I13"/>
    <mergeCell ref="J13:K13"/>
    <mergeCell ref="L13:M13"/>
    <mergeCell ref="N13:O13"/>
    <mergeCell ref="P13:Q13"/>
    <mergeCell ref="H14:I14"/>
    <mergeCell ref="J14:K14"/>
    <mergeCell ref="L14:M14"/>
    <mergeCell ref="N14:O14"/>
    <mergeCell ref="P14:Q14"/>
    <mergeCell ref="H15:I15"/>
    <mergeCell ref="J15:K15"/>
    <mergeCell ref="L15:M15"/>
    <mergeCell ref="N15:O15"/>
    <mergeCell ref="P15:Q15"/>
    <mergeCell ref="H16:I16"/>
    <mergeCell ref="J16:K16"/>
    <mergeCell ref="L16:M16"/>
    <mergeCell ref="N16:O16"/>
    <mergeCell ref="P16:Q16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  <headerFooter>
    <oddHeader>&amp;CMejlans Bollförening r.f.</oddHeader>
    <oddFooter>&amp;Cwww.mbf.fi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30.7109375" style="0" bestFit="1" customWidth="1"/>
    <col min="5" max="7" width="18.7109375" style="0" customWidth="1"/>
  </cols>
  <sheetData>
    <row r="1" ht="15.75" thickBot="1"/>
    <row r="2" spans="6:7" ht="15">
      <c r="F2" s="173" t="s">
        <v>134</v>
      </c>
      <c r="G2" s="199" t="s">
        <v>137</v>
      </c>
    </row>
    <row r="3" spans="6:7" ht="15">
      <c r="F3" s="174" t="s">
        <v>135</v>
      </c>
      <c r="G3" s="200" t="s">
        <v>144</v>
      </c>
    </row>
    <row r="4" spans="1:7" ht="15.75" thickBot="1">
      <c r="A4" s="223"/>
      <c r="B4" s="224" t="s">
        <v>226</v>
      </c>
      <c r="C4" s="224" t="s">
        <v>227</v>
      </c>
      <c r="D4" s="225" t="s">
        <v>228</v>
      </c>
      <c r="F4" s="175" t="s">
        <v>136</v>
      </c>
      <c r="G4" s="201" t="s">
        <v>172</v>
      </c>
    </row>
    <row r="5" spans="1:5" ht="15">
      <c r="A5" s="226" t="s">
        <v>9</v>
      </c>
      <c r="B5" s="233">
        <v>3345</v>
      </c>
      <c r="C5" s="233" t="s">
        <v>38</v>
      </c>
      <c r="D5" s="234" t="s">
        <v>3</v>
      </c>
      <c r="E5" s="197">
        <v>0.5</v>
      </c>
    </row>
    <row r="6" spans="1:6" ht="15">
      <c r="A6" s="226" t="s">
        <v>10</v>
      </c>
      <c r="B6" s="222"/>
      <c r="C6" s="222"/>
      <c r="D6" s="227"/>
      <c r="E6" s="238" t="s">
        <v>205</v>
      </c>
      <c r="F6" s="245">
        <v>0.5833333333333334</v>
      </c>
    </row>
    <row r="7" spans="1:7" ht="15">
      <c r="A7" s="228" t="s">
        <v>11</v>
      </c>
      <c r="B7" s="221"/>
      <c r="C7" s="221"/>
      <c r="D7" s="229"/>
      <c r="E7" s="197">
        <v>0.5</v>
      </c>
      <c r="F7" s="246" t="s">
        <v>205</v>
      </c>
      <c r="G7" s="47"/>
    </row>
    <row r="8" spans="1:5" ht="15">
      <c r="A8" s="228" t="s">
        <v>12</v>
      </c>
      <c r="B8" s="243">
        <v>2620</v>
      </c>
      <c r="C8" s="243" t="s">
        <v>39</v>
      </c>
      <c r="D8" s="244" t="s">
        <v>18</v>
      </c>
      <c r="E8" s="238" t="s">
        <v>204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>&amp;CMejlans Bollförening r.f.</oddHeader>
    <oddFooter>&amp;Cwww.mbf.fi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T16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34.140625" style="0" bestFit="1" customWidth="1"/>
    <col min="5" max="5" width="15.00390625" style="0" bestFit="1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25" width="9.140625" style="0" hidden="1" customWidth="1" outlineLevel="1"/>
    <col min="26" max="36" width="0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ht="15.75" thickBot="1"/>
    <row r="2" spans="2:21" ht="16.5" thickTop="1">
      <c r="B2" s="1"/>
      <c r="C2" s="177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339" t="s">
        <v>42</v>
      </c>
      <c r="M2" s="340"/>
      <c r="N2" s="340"/>
      <c r="O2" s="341"/>
      <c r="P2" s="342" t="s">
        <v>2</v>
      </c>
      <c r="Q2" s="343"/>
      <c r="R2" s="343"/>
      <c r="S2" s="344">
        <v>1</v>
      </c>
      <c r="T2" s="345"/>
      <c r="U2" s="346"/>
    </row>
    <row r="3" spans="2:46" ht="16.5" thickBot="1">
      <c r="B3" s="7"/>
      <c r="C3" s="178"/>
      <c r="D3" s="8" t="s">
        <v>3</v>
      </c>
      <c r="E3" s="9" t="s">
        <v>4</v>
      </c>
      <c r="F3" s="347">
        <v>8</v>
      </c>
      <c r="G3" s="348"/>
      <c r="H3" s="349"/>
      <c r="I3" s="350" t="s">
        <v>5</v>
      </c>
      <c r="J3" s="351"/>
      <c r="K3" s="351"/>
      <c r="L3" s="352">
        <v>41342</v>
      </c>
      <c r="M3" s="352"/>
      <c r="N3" s="352"/>
      <c r="O3" s="353"/>
      <c r="P3" s="10" t="s">
        <v>6</v>
      </c>
      <c r="Q3" s="192"/>
      <c r="R3" s="192"/>
      <c r="S3" s="354">
        <v>0.5208333333333334</v>
      </c>
      <c r="T3" s="355"/>
      <c r="U3" s="356"/>
      <c r="AM3" s="357" t="s">
        <v>373</v>
      </c>
      <c r="AN3" s="358"/>
      <c r="AO3" s="247"/>
      <c r="AP3" s="247"/>
      <c r="AQ3" s="247"/>
      <c r="AR3" s="247"/>
      <c r="AS3" s="268" t="s">
        <v>374</v>
      </c>
      <c r="AT3" s="268" t="s">
        <v>375</v>
      </c>
    </row>
    <row r="4" spans="2:46" ht="16.5" thickTop="1">
      <c r="B4" s="12"/>
      <c r="C4" s="182" t="s">
        <v>151</v>
      </c>
      <c r="D4" s="13" t="s">
        <v>7</v>
      </c>
      <c r="E4" s="14" t="s">
        <v>8</v>
      </c>
      <c r="F4" s="335" t="s">
        <v>9</v>
      </c>
      <c r="G4" s="336"/>
      <c r="H4" s="335" t="s">
        <v>10</v>
      </c>
      <c r="I4" s="336"/>
      <c r="J4" s="335" t="s">
        <v>11</v>
      </c>
      <c r="K4" s="336"/>
      <c r="L4" s="335" t="s">
        <v>12</v>
      </c>
      <c r="M4" s="336"/>
      <c r="N4" s="335"/>
      <c r="O4" s="336"/>
      <c r="P4" s="15" t="s">
        <v>13</v>
      </c>
      <c r="Q4" s="16" t="s">
        <v>14</v>
      </c>
      <c r="R4" s="17" t="s">
        <v>15</v>
      </c>
      <c r="S4" s="18"/>
      <c r="T4" s="337" t="s">
        <v>16</v>
      </c>
      <c r="U4" s="338"/>
      <c r="W4" s="78" t="s">
        <v>64</v>
      </c>
      <c r="X4" s="79"/>
      <c r="Y4" s="80" t="s">
        <v>65</v>
      </c>
      <c r="AL4" s="269" t="s">
        <v>376</v>
      </c>
      <c r="AM4" s="270" t="s">
        <v>377</v>
      </c>
      <c r="AN4" s="270" t="s">
        <v>378</v>
      </c>
      <c r="AO4" s="271" t="s">
        <v>379</v>
      </c>
      <c r="AP4" s="273" t="s">
        <v>380</v>
      </c>
      <c r="AQ4" s="272" t="s">
        <v>381</v>
      </c>
      <c r="AR4" s="273" t="s">
        <v>382</v>
      </c>
      <c r="AS4" s="269" t="s">
        <v>383</v>
      </c>
      <c r="AT4" s="274" t="s">
        <v>384</v>
      </c>
    </row>
    <row r="5" spans="2:46" ht="15">
      <c r="B5" s="19" t="s">
        <v>9</v>
      </c>
      <c r="C5" s="183">
        <v>2580</v>
      </c>
      <c r="D5" s="20" t="s">
        <v>43</v>
      </c>
      <c r="E5" s="21" t="s">
        <v>3</v>
      </c>
      <c r="F5" s="22"/>
      <c r="G5" s="23"/>
      <c r="H5" s="24">
        <f>+R15</f>
      </c>
      <c r="I5" s="25">
        <f>+S15</f>
      </c>
      <c r="J5" s="24">
        <f>R11</f>
      </c>
      <c r="K5" s="25">
        <f>S11</f>
      </c>
      <c r="L5" s="24">
        <f>R13</f>
      </c>
      <c r="M5" s="25">
        <f>S13</f>
      </c>
      <c r="N5" s="24"/>
      <c r="O5" s="25"/>
      <c r="P5" s="26">
        <f>IF(SUM(F5:O5)=0,"",COUNTIF(G5:G8,"3"))</f>
      </c>
      <c r="Q5" s="27">
        <f>IF(SUM(G5:P5)=0,"",COUNTIF(F5:F8,"3"))</f>
      </c>
      <c r="R5" s="28">
        <f>IF(SUM(F5:O5)=0,"",SUM(G5:G8))</f>
      </c>
      <c r="S5" s="29">
        <f>IF(SUM(F5:O5)=0,"",SUM(F5:F8))</f>
      </c>
      <c r="T5" s="402"/>
      <c r="U5" s="403"/>
      <c r="W5" s="81">
        <f>+W11+W13+W15</f>
        <v>0</v>
      </c>
      <c r="X5" s="82">
        <f>+X11+X13+X15</f>
        <v>0</v>
      </c>
      <c r="Y5" s="83">
        <f>+W5-X5</f>
        <v>0</v>
      </c>
      <c r="AL5" s="286"/>
      <c r="AM5" s="47">
        <f aca="true" t="shared" si="0" ref="AM5:AR5">AM11+AM13+AM15</f>
        <v>0</v>
      </c>
      <c r="AN5" s="47">
        <f t="shared" si="0"/>
        <v>0</v>
      </c>
      <c r="AO5" s="275">
        <f t="shared" si="0"/>
        <v>0</v>
      </c>
      <c r="AP5" s="277">
        <f t="shared" si="0"/>
        <v>0</v>
      </c>
      <c r="AQ5" s="276">
        <f t="shared" si="0"/>
        <v>0</v>
      </c>
      <c r="AR5" s="277">
        <f t="shared" si="0"/>
        <v>0</v>
      </c>
      <c r="AS5" s="278" t="e">
        <f>AO5/AP5</f>
        <v>#DIV/0!</v>
      </c>
      <c r="AT5" s="279" t="e">
        <f>AQ5/AR5</f>
        <v>#DIV/0!</v>
      </c>
    </row>
    <row r="6" spans="2:46" ht="15">
      <c r="B6" s="30" t="s">
        <v>10</v>
      </c>
      <c r="C6" s="183">
        <v>2042</v>
      </c>
      <c r="D6" s="20" t="s">
        <v>44</v>
      </c>
      <c r="E6" s="31" t="s">
        <v>45</v>
      </c>
      <c r="F6" s="32">
        <f>+S15</f>
      </c>
      <c r="G6" s="33">
        <f>+R15</f>
      </c>
      <c r="H6" s="34"/>
      <c r="I6" s="35"/>
      <c r="J6" s="32">
        <f>R14</f>
      </c>
      <c r="K6" s="33">
        <f>S14</f>
      </c>
      <c r="L6" s="32">
        <f>R12</f>
      </c>
      <c r="M6" s="33">
        <f>S12</f>
      </c>
      <c r="N6" s="32"/>
      <c r="O6" s="33"/>
      <c r="P6" s="26">
        <f>IF(SUM(F6:O6)=0,"",COUNTIF(I5:I8,"3"))</f>
      </c>
      <c r="Q6" s="27">
        <f>IF(SUM(G6:P6)=0,"",COUNTIF(H5:H8,"3"))</f>
      </c>
      <c r="R6" s="28">
        <f>IF(SUM(F6:O6)=0,"",SUM(I5:I8))</f>
      </c>
      <c r="S6" s="29">
        <f>IF(SUM(F6:O6)=0,"",SUM(H5:H8))</f>
      </c>
      <c r="T6" s="402"/>
      <c r="U6" s="403"/>
      <c r="W6" s="81">
        <f>+W12+W14+X15</f>
        <v>0</v>
      </c>
      <c r="X6" s="82">
        <f>+X12+X14+W15</f>
        <v>0</v>
      </c>
      <c r="Y6" s="83">
        <f>+W6-X6</f>
        <v>0</v>
      </c>
      <c r="AL6" s="287"/>
      <c r="AM6" s="47">
        <f>AM12+AM14+AN15</f>
        <v>0</v>
      </c>
      <c r="AN6" s="47">
        <f>AN12+AN14+AM15</f>
        <v>0</v>
      </c>
      <c r="AO6" s="275">
        <f>AO12+AO14+AP15</f>
        <v>0</v>
      </c>
      <c r="AP6" s="277">
        <f>AP12+AP14+AO15</f>
        <v>0</v>
      </c>
      <c r="AQ6" s="276">
        <f>AQ12+AQ14+AR15</f>
        <v>0</v>
      </c>
      <c r="AR6" s="277">
        <f>AR12+AR14+AQ15</f>
        <v>0</v>
      </c>
      <c r="AS6" s="278" t="e">
        <f>AO6/AP6</f>
        <v>#DIV/0!</v>
      </c>
      <c r="AT6" s="279" t="e">
        <f>AQ6/AR6</f>
        <v>#DIV/0!</v>
      </c>
    </row>
    <row r="7" spans="2:46" ht="15">
      <c r="B7" s="30" t="s">
        <v>11</v>
      </c>
      <c r="C7" s="183">
        <v>2011</v>
      </c>
      <c r="D7" s="20" t="s">
        <v>40</v>
      </c>
      <c r="E7" s="31" t="s">
        <v>3</v>
      </c>
      <c r="F7" s="32">
        <f>+S11</f>
      </c>
      <c r="G7" s="33">
        <f>+R11</f>
      </c>
      <c r="H7" s="32">
        <f>S14</f>
      </c>
      <c r="I7" s="33">
        <f>R14</f>
      </c>
      <c r="J7" s="34"/>
      <c r="K7" s="35"/>
      <c r="L7" s="32">
        <f>R16</f>
      </c>
      <c r="M7" s="33">
        <f>S16</f>
      </c>
      <c r="N7" s="32"/>
      <c r="O7" s="33"/>
      <c r="P7" s="26">
        <f>IF(SUM(F7:O7)=0,"",COUNTIF(K5:K8,"3"))</f>
      </c>
      <c r="Q7" s="27">
        <f>IF(SUM(G7:P7)=0,"",COUNTIF(J5:J8,"3"))</f>
      </c>
      <c r="R7" s="28">
        <f>IF(SUM(F7:O7)=0,"",SUM(K5:K8))</f>
      </c>
      <c r="S7" s="29">
        <f>IF(SUM(F7:O7)=0,"",SUM(J5:J8))</f>
      </c>
      <c r="T7" s="402"/>
      <c r="U7" s="403"/>
      <c r="W7" s="81">
        <f>+X11+X14+W16</f>
        <v>0</v>
      </c>
      <c r="X7" s="82">
        <f>+W11+W14+X16</f>
        <v>0</v>
      </c>
      <c r="Y7" s="83">
        <f>+W7-X7</f>
        <v>0</v>
      </c>
      <c r="AL7" s="287"/>
      <c r="AM7" s="47">
        <f>AN11+AN14+AM16</f>
        <v>0</v>
      </c>
      <c r="AN7" s="47">
        <f>AM11+AM14+AN16</f>
        <v>0</v>
      </c>
      <c r="AO7" s="275">
        <f>AP11+AP14+AO16</f>
        <v>0</v>
      </c>
      <c r="AP7" s="277">
        <f>AO11+AO14+AP16</f>
        <v>0</v>
      </c>
      <c r="AQ7" s="276">
        <f>AR11+AR14+AQ16</f>
        <v>0</v>
      </c>
      <c r="AR7" s="277">
        <f>AQ11+AQ14+AR16</f>
        <v>0</v>
      </c>
      <c r="AS7" s="278" t="e">
        <f>AO7/AP7</f>
        <v>#DIV/0!</v>
      </c>
      <c r="AT7" s="279" t="e">
        <f>AQ7/AR7</f>
        <v>#DIV/0!</v>
      </c>
    </row>
    <row r="8" spans="2:46" ht="15.75" thickBot="1">
      <c r="B8" s="36" t="s">
        <v>12</v>
      </c>
      <c r="C8" s="184"/>
      <c r="D8" s="37"/>
      <c r="E8" s="38"/>
      <c r="F8" s="39">
        <f>S13</f>
      </c>
      <c r="G8" s="40">
        <f>R13</f>
      </c>
      <c r="H8" s="39">
        <f>S12</f>
      </c>
      <c r="I8" s="40">
        <f>R12</f>
      </c>
      <c r="J8" s="39">
        <f>S16</f>
      </c>
      <c r="K8" s="40">
        <f>R16</f>
      </c>
      <c r="L8" s="41"/>
      <c r="M8" s="42"/>
      <c r="N8" s="39"/>
      <c r="O8" s="40"/>
      <c r="P8" s="43">
        <f>IF(SUM(F8:O8)=0,"",COUNTIF(M5:M8,"3"))</f>
      </c>
      <c r="Q8" s="44">
        <f>IF(SUM(G8:P8)=0,"",COUNTIF(L5:L8,"3"))</f>
      </c>
      <c r="R8" s="45">
        <f>IF(SUM(F8:O9)=0,"",SUM(M5:M8))</f>
      </c>
      <c r="S8" s="46">
        <f>IF(SUM(F8:O8)=0,"",SUM(L5:L8))</f>
      </c>
      <c r="T8" s="404"/>
      <c r="U8" s="405"/>
      <c r="W8" s="81">
        <f>+X12+X13+X16</f>
        <v>0</v>
      </c>
      <c r="X8" s="82">
        <f>+W12+W13+W16</f>
        <v>0</v>
      </c>
      <c r="Y8" s="83">
        <f>+W8-X8</f>
        <v>0</v>
      </c>
      <c r="AL8" s="288"/>
      <c r="AM8" s="280">
        <f>AN12+AN13+AN16</f>
        <v>0</v>
      </c>
      <c r="AN8" s="280">
        <f>AM12+AM13+AM16</f>
        <v>0</v>
      </c>
      <c r="AO8" s="281">
        <f>AP12+AP13+AP16</f>
        <v>0</v>
      </c>
      <c r="AP8" s="283">
        <f>AO12+AO13+AO16</f>
        <v>0</v>
      </c>
      <c r="AQ8" s="282">
        <f>AR12+AR13+AR16</f>
        <v>0</v>
      </c>
      <c r="AR8" s="283">
        <f>AQ12+AQ13+AQ16</f>
        <v>0</v>
      </c>
      <c r="AS8" s="284" t="e">
        <f>AO8/AP8</f>
        <v>#DIV/0!</v>
      </c>
      <c r="AT8" s="285" t="e">
        <f>AQ8/AR8</f>
        <v>#DIV/0!</v>
      </c>
    </row>
    <row r="9" spans="1:26" ht="16.5" hidden="1" outlineLevel="1" thickTop="1">
      <c r="A9" s="77"/>
      <c r="B9" s="84"/>
      <c r="C9" s="130"/>
      <c r="D9" s="85" t="s">
        <v>66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88"/>
      <c r="W9" s="89"/>
      <c r="X9" s="90" t="s">
        <v>67</v>
      </c>
      <c r="Y9" s="91">
        <f>SUM(Y5:Y8)</f>
        <v>0</v>
      </c>
      <c r="Z9" s="90" t="str">
        <f>IF(Y9=0,"OK","Virhe")</f>
        <v>OK</v>
      </c>
    </row>
    <row r="10" spans="1:25" ht="16.5" hidden="1" outlineLevel="1" thickBot="1">
      <c r="A10" s="77"/>
      <c r="B10" s="92"/>
      <c r="C10" s="210"/>
      <c r="D10" s="93" t="s">
        <v>68</v>
      </c>
      <c r="E10" s="94"/>
      <c r="F10" s="94"/>
      <c r="G10" s="95"/>
      <c r="H10" s="330" t="s">
        <v>69</v>
      </c>
      <c r="I10" s="331"/>
      <c r="J10" s="332" t="s">
        <v>70</v>
      </c>
      <c r="K10" s="331"/>
      <c r="L10" s="332" t="s">
        <v>71</v>
      </c>
      <c r="M10" s="331"/>
      <c r="N10" s="332" t="s">
        <v>72</v>
      </c>
      <c r="O10" s="331"/>
      <c r="P10" s="332" t="s">
        <v>73</v>
      </c>
      <c r="Q10" s="331"/>
      <c r="R10" s="333" t="s">
        <v>74</v>
      </c>
      <c r="S10" s="334"/>
      <c r="U10" s="96"/>
      <c r="W10" s="97" t="s">
        <v>64</v>
      </c>
      <c r="X10" s="98"/>
      <c r="Y10" s="80" t="s">
        <v>65</v>
      </c>
    </row>
    <row r="11" spans="1:44" ht="15.75" hidden="1" outlineLevel="1">
      <c r="A11" s="77"/>
      <c r="B11" s="211" t="s">
        <v>75</v>
      </c>
      <c r="C11" s="179"/>
      <c r="D11" s="99" t="str">
        <f>IF(D5&gt;"",D5,"")</f>
        <v>Paju Eriksson/Eerika Käppi</v>
      </c>
      <c r="E11" s="100" t="str">
        <f>IF(D7&gt;"",D7,"")</f>
        <v>Marianna Saarialho/Kaarina Saarialho</v>
      </c>
      <c r="F11" s="86"/>
      <c r="G11" s="101"/>
      <c r="H11" s="323"/>
      <c r="I11" s="324"/>
      <c r="J11" s="321"/>
      <c r="K11" s="322"/>
      <c r="L11" s="321"/>
      <c r="M11" s="322"/>
      <c r="N11" s="321"/>
      <c r="O11" s="322"/>
      <c r="P11" s="325"/>
      <c r="Q11" s="322"/>
      <c r="R11" s="102">
        <f aca="true" t="shared" si="1" ref="R11:R16">IF(COUNT(H11:P11)=0,"",COUNTIF(H11:P11,"&gt;=0"))</f>
      </c>
      <c r="S11" s="103">
        <f aca="true" t="shared" si="2" ref="S11:S16">IF(COUNT(H11:P11)=0,"",(IF(LEFT(H11,1)="-",1,0)+IF(LEFT(J11,1)="-",1,0)+IF(LEFT(L11,1)="-",1,0)+IF(LEFT(N11,1)="-",1,0)+IF(LEFT(P11,1)="-",1,0)))</f>
      </c>
      <c r="T11" s="104"/>
      <c r="U11" s="105"/>
      <c r="W11" s="106">
        <f aca="true" t="shared" si="3" ref="W11:X16">+AA11+AC11+AE11+AG11+AI11</f>
        <v>0</v>
      </c>
      <c r="X11" s="107">
        <f t="shared" si="3"/>
        <v>0</v>
      </c>
      <c r="Y11" s="108">
        <f aca="true" t="shared" si="4" ref="Y11:Y16">+W11-X11</f>
        <v>0</v>
      </c>
      <c r="AA11" s="109">
        <f>IF(H11="",0,IF(LEFT(H11,1)="-",ABS(H11),(IF(H11&gt;9,H11+2,11))))</f>
        <v>0</v>
      </c>
      <c r="AB11" s="110">
        <f aca="true" t="shared" si="5" ref="AB11:AB16">IF(H11="",0,IF(LEFT(H11,1)="-",(IF(ABS(H11)&gt;9,(ABS(H11)+2),11)),H11))</f>
        <v>0</v>
      </c>
      <c r="AC11" s="109">
        <f>IF(J11="",0,IF(LEFT(J11,1)="-",ABS(J11),(IF(J11&gt;9,J11+2,11))))</f>
        <v>0</v>
      </c>
      <c r="AD11" s="110">
        <f aca="true" t="shared" si="6" ref="AD11:AD16">IF(J11="",0,IF(LEFT(J11,1)="-",(IF(ABS(J11)&gt;9,(ABS(J11)+2),11)),J11))</f>
        <v>0</v>
      </c>
      <c r="AE11" s="109">
        <f>IF(L11="",0,IF(LEFT(L11,1)="-",ABS(L11),(IF(L11&gt;9,L11+2,11))))</f>
        <v>0</v>
      </c>
      <c r="AF11" s="110">
        <f aca="true" t="shared" si="7" ref="AF11:AF16">IF(L11="",0,IF(LEFT(L11,1)="-",(IF(ABS(L11)&gt;9,(ABS(L11)+2),11)),L11))</f>
        <v>0</v>
      </c>
      <c r="AG11" s="109">
        <f>IF(N11="",0,IF(LEFT(N11,1)="-",ABS(N11),(IF(N11&gt;9,N11+2,11))))</f>
        <v>0</v>
      </c>
      <c r="AH11" s="110">
        <f aca="true" t="shared" si="8" ref="AH11:AH16">IF(N11="",0,IF(LEFT(N11,1)="-",(IF(ABS(N11)&gt;9,(ABS(N11)+2),11)),N11))</f>
        <v>0</v>
      </c>
      <c r="AI11" s="109">
        <f aca="true" t="shared" si="9" ref="AI11:AI16">IF(P11="",0,IF(LEFT(P11,1)="-",ABS(P11),(IF(P11&gt;9,P11+2,11))))</f>
        <v>0</v>
      </c>
      <c r="AJ11" s="110">
        <f aca="true" t="shared" si="10" ref="AJ11:AJ16">IF(P11="",0,IF(LEFT(P11,1)="-",(IF(ABS(P11)&gt;9,(ABS(P11)+2),11)),P11))</f>
        <v>0</v>
      </c>
      <c r="AL11" s="289">
        <f>IF(OR(ISBLANK(AL5),ISBLANK(AL7)),0,1)</f>
        <v>0</v>
      </c>
      <c r="AM11" s="291">
        <f aca="true" t="shared" si="11" ref="AM11:AM16">IF(AO11=3,1,0)</f>
        <v>0</v>
      </c>
      <c r="AN11" s="206">
        <f aca="true" t="shared" si="12" ref="AN11:AN16">IF(AP11=3,1,0)</f>
        <v>0</v>
      </c>
      <c r="AO11" s="291">
        <f aca="true" t="shared" si="13" ref="AO11:AO16">IF($AL11=1,$AL11*R11,0)</f>
        <v>0</v>
      </c>
      <c r="AP11" s="206">
        <f aca="true" t="shared" si="14" ref="AP11:AP16">IF($AL11=1,$AL11*S11,0)</f>
        <v>0</v>
      </c>
      <c r="AQ11" s="291">
        <f aca="true" t="shared" si="15" ref="AQ11:AQ16">$AL11*W11</f>
        <v>0</v>
      </c>
      <c r="AR11" s="206">
        <f aca="true" t="shared" si="16" ref="AR11:AR16">$AL11*X11</f>
        <v>0</v>
      </c>
    </row>
    <row r="12" spans="1:44" ht="15.75" hidden="1" outlineLevel="1">
      <c r="A12" s="77"/>
      <c r="B12" s="212" t="s">
        <v>76</v>
      </c>
      <c r="C12" s="179"/>
      <c r="D12" s="99" t="str">
        <f>IF(D6&gt;"",D6,"")</f>
        <v>Sofia Sinishin/Ida Ranta</v>
      </c>
      <c r="E12" s="111">
        <f>IF(D8&gt;"",D8,"")</f>
      </c>
      <c r="F12" s="112"/>
      <c r="G12" s="101"/>
      <c r="H12" s="314"/>
      <c r="I12" s="315"/>
      <c r="J12" s="314"/>
      <c r="K12" s="315"/>
      <c r="L12" s="314"/>
      <c r="M12" s="315"/>
      <c r="N12" s="314"/>
      <c r="O12" s="315"/>
      <c r="P12" s="314"/>
      <c r="Q12" s="315"/>
      <c r="R12" s="102">
        <f t="shared" si="1"/>
      </c>
      <c r="S12" s="103">
        <f t="shared" si="2"/>
      </c>
      <c r="T12" s="113"/>
      <c r="U12" s="114"/>
      <c r="W12" s="106">
        <f t="shared" si="3"/>
        <v>0</v>
      </c>
      <c r="X12" s="107">
        <f t="shared" si="3"/>
        <v>0</v>
      </c>
      <c r="Y12" s="108">
        <f t="shared" si="4"/>
        <v>0</v>
      </c>
      <c r="AA12" s="115">
        <f>IF(H12="",0,IF(LEFT(H12,1)="-",ABS(H12),(IF(H12&gt;9,H12+2,11))))</f>
        <v>0</v>
      </c>
      <c r="AB12" s="116">
        <f t="shared" si="5"/>
        <v>0</v>
      </c>
      <c r="AC12" s="115">
        <f>IF(J12="",0,IF(LEFT(J12,1)="-",ABS(J12),(IF(J12&gt;9,J12+2,11))))</f>
        <v>0</v>
      </c>
      <c r="AD12" s="116">
        <f t="shared" si="6"/>
        <v>0</v>
      </c>
      <c r="AE12" s="115">
        <f>IF(L12="",0,IF(LEFT(L12,1)="-",ABS(L12),(IF(L12&gt;9,L12+2,11))))</f>
        <v>0</v>
      </c>
      <c r="AF12" s="116">
        <f t="shared" si="7"/>
        <v>0</v>
      </c>
      <c r="AG12" s="115">
        <f>IF(N12="",0,IF(LEFT(N12,1)="-",ABS(N12),(IF(N12&gt;9,N12+2,11))))</f>
        <v>0</v>
      </c>
      <c r="AH12" s="116">
        <f t="shared" si="8"/>
        <v>0</v>
      </c>
      <c r="AI12" s="115">
        <f t="shared" si="9"/>
        <v>0</v>
      </c>
      <c r="AJ12" s="116">
        <f t="shared" si="10"/>
        <v>0</v>
      </c>
      <c r="AL12" s="207">
        <f>IF(OR(ISBLANK(AL6),ISBLANK(AL8)),0,1)</f>
        <v>0</v>
      </c>
      <c r="AM12" s="292">
        <f t="shared" si="11"/>
        <v>0</v>
      </c>
      <c r="AN12" s="208">
        <f t="shared" si="12"/>
        <v>0</v>
      </c>
      <c r="AO12" s="292">
        <f t="shared" si="13"/>
        <v>0</v>
      </c>
      <c r="AP12" s="208">
        <f t="shared" si="14"/>
        <v>0</v>
      </c>
      <c r="AQ12" s="292">
        <f t="shared" si="15"/>
        <v>0</v>
      </c>
      <c r="AR12" s="208">
        <f t="shared" si="16"/>
        <v>0</v>
      </c>
    </row>
    <row r="13" spans="1:44" ht="16.5" hidden="1" outlineLevel="1" thickBot="1">
      <c r="A13" s="77"/>
      <c r="B13" s="212" t="s">
        <v>77</v>
      </c>
      <c r="C13" s="179"/>
      <c r="D13" s="117" t="str">
        <f>IF(D5&gt;"",D5,"")</f>
        <v>Paju Eriksson/Eerika Käppi</v>
      </c>
      <c r="E13" s="118">
        <f>IF(D8&gt;"",D8,"")</f>
      </c>
      <c r="F13" s="94"/>
      <c r="G13" s="95"/>
      <c r="H13" s="319"/>
      <c r="I13" s="320"/>
      <c r="J13" s="319"/>
      <c r="K13" s="320"/>
      <c r="L13" s="319"/>
      <c r="M13" s="320"/>
      <c r="N13" s="319"/>
      <c r="O13" s="320"/>
      <c r="P13" s="319"/>
      <c r="Q13" s="320"/>
      <c r="R13" s="102">
        <f t="shared" si="1"/>
      </c>
      <c r="S13" s="103">
        <f t="shared" si="2"/>
      </c>
      <c r="T13" s="113"/>
      <c r="U13" s="114"/>
      <c r="W13" s="106">
        <f t="shared" si="3"/>
        <v>0</v>
      </c>
      <c r="X13" s="107">
        <f t="shared" si="3"/>
        <v>0</v>
      </c>
      <c r="Y13" s="108">
        <f t="shared" si="4"/>
        <v>0</v>
      </c>
      <c r="AA13" s="115">
        <f aca="true" t="shared" si="17" ref="AA13:AG16">IF(H13="",0,IF(LEFT(H13,1)="-",ABS(H13),(IF(H13&gt;9,H13+2,11))))</f>
        <v>0</v>
      </c>
      <c r="AB13" s="116">
        <f t="shared" si="5"/>
        <v>0</v>
      </c>
      <c r="AC13" s="115">
        <f t="shared" si="17"/>
        <v>0</v>
      </c>
      <c r="AD13" s="116">
        <f t="shared" si="6"/>
        <v>0</v>
      </c>
      <c r="AE13" s="115">
        <f t="shared" si="17"/>
        <v>0</v>
      </c>
      <c r="AF13" s="116">
        <f t="shared" si="7"/>
        <v>0</v>
      </c>
      <c r="AG13" s="115">
        <f t="shared" si="17"/>
        <v>0</v>
      </c>
      <c r="AH13" s="116">
        <f t="shared" si="8"/>
        <v>0</v>
      </c>
      <c r="AI13" s="115">
        <f t="shared" si="9"/>
        <v>0</v>
      </c>
      <c r="AJ13" s="116">
        <f t="shared" si="10"/>
        <v>0</v>
      </c>
      <c r="AL13" s="207">
        <f>IF(OR(ISBLANK(AL5),ISBLANK(AL8)),0,1)</f>
        <v>0</v>
      </c>
      <c r="AM13" s="292">
        <f t="shared" si="11"/>
        <v>0</v>
      </c>
      <c r="AN13" s="208">
        <f t="shared" si="12"/>
        <v>0</v>
      </c>
      <c r="AO13" s="292">
        <f t="shared" si="13"/>
        <v>0</v>
      </c>
      <c r="AP13" s="208">
        <f t="shared" si="14"/>
        <v>0</v>
      </c>
      <c r="AQ13" s="292">
        <f t="shared" si="15"/>
        <v>0</v>
      </c>
      <c r="AR13" s="208">
        <f t="shared" si="16"/>
        <v>0</v>
      </c>
    </row>
    <row r="14" spans="1:44" ht="15.75" hidden="1" outlineLevel="1">
      <c r="A14" s="77"/>
      <c r="B14" s="212" t="s">
        <v>78</v>
      </c>
      <c r="C14" s="179"/>
      <c r="D14" s="99" t="str">
        <f>IF(D6&gt;"",D6,"")</f>
        <v>Sofia Sinishin/Ida Ranta</v>
      </c>
      <c r="E14" s="111" t="str">
        <f>IF(D7&gt;"",D7,"")</f>
        <v>Marianna Saarialho/Kaarina Saarialho</v>
      </c>
      <c r="F14" s="86"/>
      <c r="G14" s="101"/>
      <c r="H14" s="321"/>
      <c r="I14" s="322"/>
      <c r="J14" s="321"/>
      <c r="K14" s="322"/>
      <c r="L14" s="321"/>
      <c r="M14" s="322"/>
      <c r="N14" s="321"/>
      <c r="O14" s="322"/>
      <c r="P14" s="321"/>
      <c r="Q14" s="322"/>
      <c r="R14" s="102">
        <f t="shared" si="1"/>
      </c>
      <c r="S14" s="103">
        <f t="shared" si="2"/>
      </c>
      <c r="T14" s="113"/>
      <c r="U14" s="114"/>
      <c r="W14" s="106">
        <f t="shared" si="3"/>
        <v>0</v>
      </c>
      <c r="X14" s="107">
        <f t="shared" si="3"/>
        <v>0</v>
      </c>
      <c r="Y14" s="108">
        <f t="shared" si="4"/>
        <v>0</v>
      </c>
      <c r="AA14" s="115">
        <f t="shared" si="17"/>
        <v>0</v>
      </c>
      <c r="AB14" s="116">
        <f t="shared" si="5"/>
        <v>0</v>
      </c>
      <c r="AC14" s="115">
        <f t="shared" si="17"/>
        <v>0</v>
      </c>
      <c r="AD14" s="116">
        <f t="shared" si="6"/>
        <v>0</v>
      </c>
      <c r="AE14" s="115">
        <f t="shared" si="17"/>
        <v>0</v>
      </c>
      <c r="AF14" s="116">
        <f t="shared" si="7"/>
        <v>0</v>
      </c>
      <c r="AG14" s="115">
        <f t="shared" si="17"/>
        <v>0</v>
      </c>
      <c r="AH14" s="116">
        <f t="shared" si="8"/>
        <v>0</v>
      </c>
      <c r="AI14" s="115">
        <f t="shared" si="9"/>
        <v>0</v>
      </c>
      <c r="AJ14" s="116">
        <f t="shared" si="10"/>
        <v>0</v>
      </c>
      <c r="AL14" s="207">
        <f>IF(OR(ISBLANK(AL6),ISBLANK(AL7)),0,1)</f>
        <v>0</v>
      </c>
      <c r="AM14" s="292">
        <f t="shared" si="11"/>
        <v>0</v>
      </c>
      <c r="AN14" s="208">
        <f t="shared" si="12"/>
        <v>0</v>
      </c>
      <c r="AO14" s="292">
        <f t="shared" si="13"/>
        <v>0</v>
      </c>
      <c r="AP14" s="208">
        <f t="shared" si="14"/>
        <v>0</v>
      </c>
      <c r="AQ14" s="292">
        <f t="shared" si="15"/>
        <v>0</v>
      </c>
      <c r="AR14" s="208">
        <f t="shared" si="16"/>
        <v>0</v>
      </c>
    </row>
    <row r="15" spans="1:44" ht="15.75" hidden="1" outlineLevel="1">
      <c r="A15" s="77"/>
      <c r="B15" s="212" t="s">
        <v>79</v>
      </c>
      <c r="C15" s="179"/>
      <c r="D15" s="99" t="str">
        <f>IF(D5&gt;"",D5,"")</f>
        <v>Paju Eriksson/Eerika Käppi</v>
      </c>
      <c r="E15" s="111" t="str">
        <f>IF(D6&gt;"",D6,"")</f>
        <v>Sofia Sinishin/Ida Ranta</v>
      </c>
      <c r="F15" s="112"/>
      <c r="G15" s="101"/>
      <c r="H15" s="314"/>
      <c r="I15" s="315"/>
      <c r="J15" s="314"/>
      <c r="K15" s="315"/>
      <c r="L15" s="316"/>
      <c r="M15" s="315"/>
      <c r="N15" s="314"/>
      <c r="O15" s="315"/>
      <c r="P15" s="314"/>
      <c r="Q15" s="315"/>
      <c r="R15" s="102">
        <f t="shared" si="1"/>
      </c>
      <c r="S15" s="103">
        <f t="shared" si="2"/>
      </c>
      <c r="T15" s="113"/>
      <c r="U15" s="114"/>
      <c r="W15" s="106">
        <f t="shared" si="3"/>
        <v>0</v>
      </c>
      <c r="X15" s="107">
        <f t="shared" si="3"/>
        <v>0</v>
      </c>
      <c r="Y15" s="108">
        <f t="shared" si="4"/>
        <v>0</v>
      </c>
      <c r="AA15" s="115">
        <f t="shared" si="17"/>
        <v>0</v>
      </c>
      <c r="AB15" s="116">
        <f t="shared" si="5"/>
        <v>0</v>
      </c>
      <c r="AC15" s="115">
        <f t="shared" si="17"/>
        <v>0</v>
      </c>
      <c r="AD15" s="116">
        <f t="shared" si="6"/>
        <v>0</v>
      </c>
      <c r="AE15" s="115">
        <f t="shared" si="17"/>
        <v>0</v>
      </c>
      <c r="AF15" s="116">
        <f t="shared" si="7"/>
        <v>0</v>
      </c>
      <c r="AG15" s="115">
        <f t="shared" si="17"/>
        <v>0</v>
      </c>
      <c r="AH15" s="116">
        <f t="shared" si="8"/>
        <v>0</v>
      </c>
      <c r="AI15" s="115">
        <f t="shared" si="9"/>
        <v>0</v>
      </c>
      <c r="AJ15" s="116">
        <f t="shared" si="10"/>
        <v>0</v>
      </c>
      <c r="AL15" s="207">
        <f>IF(OR(ISBLANK(AL5),ISBLANK(AL6)),0,1)</f>
        <v>0</v>
      </c>
      <c r="AM15" s="292">
        <f t="shared" si="11"/>
        <v>0</v>
      </c>
      <c r="AN15" s="208">
        <f t="shared" si="12"/>
        <v>0</v>
      </c>
      <c r="AO15" s="292">
        <f t="shared" si="13"/>
        <v>0</v>
      </c>
      <c r="AP15" s="208">
        <f t="shared" si="14"/>
        <v>0</v>
      </c>
      <c r="AQ15" s="292">
        <f t="shared" si="15"/>
        <v>0</v>
      </c>
      <c r="AR15" s="208">
        <f t="shared" si="16"/>
        <v>0</v>
      </c>
    </row>
    <row r="16" spans="1:44" ht="16.5" hidden="1" outlineLevel="1" thickBot="1">
      <c r="A16" s="77"/>
      <c r="B16" s="213" t="s">
        <v>80</v>
      </c>
      <c r="C16" s="180"/>
      <c r="D16" s="119" t="str">
        <f>IF(D7&gt;"",D7,"")</f>
        <v>Marianna Saarialho/Kaarina Saarialho</v>
      </c>
      <c r="E16" s="120">
        <f>IF(D8&gt;"",D8,"")</f>
      </c>
      <c r="F16" s="121"/>
      <c r="G16" s="122"/>
      <c r="H16" s="317"/>
      <c r="I16" s="318"/>
      <c r="J16" s="317"/>
      <c r="K16" s="318"/>
      <c r="L16" s="317"/>
      <c r="M16" s="318"/>
      <c r="N16" s="317"/>
      <c r="O16" s="318"/>
      <c r="P16" s="317"/>
      <c r="Q16" s="318"/>
      <c r="R16" s="123">
        <f t="shared" si="1"/>
      </c>
      <c r="S16" s="124">
        <f t="shared" si="2"/>
      </c>
      <c r="T16" s="125"/>
      <c r="U16" s="126"/>
      <c r="W16" s="106">
        <f t="shared" si="3"/>
        <v>0</v>
      </c>
      <c r="X16" s="107">
        <f t="shared" si="3"/>
        <v>0</v>
      </c>
      <c r="Y16" s="108">
        <f t="shared" si="4"/>
        <v>0</v>
      </c>
      <c r="AA16" s="127">
        <f t="shared" si="17"/>
        <v>0</v>
      </c>
      <c r="AB16" s="128">
        <f t="shared" si="5"/>
        <v>0</v>
      </c>
      <c r="AC16" s="127">
        <f t="shared" si="17"/>
        <v>0</v>
      </c>
      <c r="AD16" s="128">
        <f t="shared" si="6"/>
        <v>0</v>
      </c>
      <c r="AE16" s="127">
        <f t="shared" si="17"/>
        <v>0</v>
      </c>
      <c r="AF16" s="128">
        <f t="shared" si="7"/>
        <v>0</v>
      </c>
      <c r="AG16" s="127">
        <f t="shared" si="17"/>
        <v>0</v>
      </c>
      <c r="AH16" s="128">
        <f t="shared" si="8"/>
        <v>0</v>
      </c>
      <c r="AI16" s="127">
        <f t="shared" si="9"/>
        <v>0</v>
      </c>
      <c r="AJ16" s="128">
        <f t="shared" si="10"/>
        <v>0</v>
      </c>
      <c r="AL16" s="290">
        <f>IF(OR(ISBLANK(AL7),ISBLANK(AL8)),0,1)</f>
        <v>0</v>
      </c>
      <c r="AM16" s="293">
        <f t="shared" si="11"/>
        <v>0</v>
      </c>
      <c r="AN16" s="209">
        <f t="shared" si="12"/>
        <v>0</v>
      </c>
      <c r="AO16" s="293">
        <f t="shared" si="13"/>
        <v>0</v>
      </c>
      <c r="AP16" s="209">
        <f t="shared" si="14"/>
        <v>0</v>
      </c>
      <c r="AQ16" s="293">
        <f t="shared" si="15"/>
        <v>0</v>
      </c>
      <c r="AR16" s="209">
        <f t="shared" si="16"/>
        <v>0</v>
      </c>
    </row>
    <row r="17" ht="15.75" collapsed="1" thickTop="1"/>
  </sheetData>
  <sheetProtection/>
  <mergeCells count="54">
    <mergeCell ref="AM3:AN3"/>
    <mergeCell ref="F4:G4"/>
    <mergeCell ref="L2:O2"/>
    <mergeCell ref="P2:R2"/>
    <mergeCell ref="S2:U2"/>
    <mergeCell ref="F3:H3"/>
    <mergeCell ref="I3:K3"/>
    <mergeCell ref="L3:O3"/>
    <mergeCell ref="S3:U3"/>
    <mergeCell ref="H4:I4"/>
    <mergeCell ref="J4:K4"/>
    <mergeCell ref="L4:M4"/>
    <mergeCell ref="N4:O4"/>
    <mergeCell ref="T4:U4"/>
    <mergeCell ref="T7:U7"/>
    <mergeCell ref="T5:U5"/>
    <mergeCell ref="T6:U6"/>
    <mergeCell ref="T8:U8"/>
    <mergeCell ref="H11:I11"/>
    <mergeCell ref="J11:K11"/>
    <mergeCell ref="L11:M11"/>
    <mergeCell ref="N11:O11"/>
    <mergeCell ref="P11:Q11"/>
    <mergeCell ref="R10:S10"/>
    <mergeCell ref="H10:I10"/>
    <mergeCell ref="J10:K10"/>
    <mergeCell ref="L10:M10"/>
    <mergeCell ref="N14:O14"/>
    <mergeCell ref="P14:Q14"/>
    <mergeCell ref="H12:I12"/>
    <mergeCell ref="J12:K12"/>
    <mergeCell ref="L12:M12"/>
    <mergeCell ref="N12:O12"/>
    <mergeCell ref="P12:Q12"/>
    <mergeCell ref="H16:I16"/>
    <mergeCell ref="J16:K16"/>
    <mergeCell ref="L16:M16"/>
    <mergeCell ref="N16:O16"/>
    <mergeCell ref="P16:Q16"/>
    <mergeCell ref="H13:I13"/>
    <mergeCell ref="J13:K13"/>
    <mergeCell ref="L13:M13"/>
    <mergeCell ref="N13:O13"/>
    <mergeCell ref="P13:Q13"/>
    <mergeCell ref="N10:O10"/>
    <mergeCell ref="P10:Q10"/>
    <mergeCell ref="H15:I15"/>
    <mergeCell ref="J15:K15"/>
    <mergeCell ref="L15:M15"/>
    <mergeCell ref="N15:O15"/>
    <mergeCell ref="P15:Q15"/>
    <mergeCell ref="H14:I14"/>
    <mergeCell ref="J14:K14"/>
    <mergeCell ref="L14:M1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  <headerFooter>
    <oddHeader>&amp;CMejlans Bollförening r.f.</oddHeader>
    <oddFooter>&amp;Cwww.mbf.fi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30.7109375" style="0" bestFit="1" customWidth="1"/>
    <col min="5" max="7" width="18.7109375" style="0" customWidth="1"/>
  </cols>
  <sheetData>
    <row r="1" ht="15.75" thickBot="1"/>
    <row r="2" spans="6:7" ht="15">
      <c r="F2" s="173" t="s">
        <v>134</v>
      </c>
      <c r="G2" s="199" t="s">
        <v>137</v>
      </c>
    </row>
    <row r="3" spans="6:7" ht="15">
      <c r="F3" s="174" t="s">
        <v>135</v>
      </c>
      <c r="G3" s="200" t="s">
        <v>145</v>
      </c>
    </row>
    <row r="4" spans="1:7" ht="15.75" thickBot="1">
      <c r="A4" s="223"/>
      <c r="B4" s="224" t="s">
        <v>226</v>
      </c>
      <c r="C4" s="224" t="s">
        <v>227</v>
      </c>
      <c r="D4" s="225" t="s">
        <v>228</v>
      </c>
      <c r="F4" s="175" t="s">
        <v>136</v>
      </c>
      <c r="G4" s="201" t="s">
        <v>172</v>
      </c>
    </row>
    <row r="5" spans="1:5" ht="15">
      <c r="A5" s="226" t="s">
        <v>9</v>
      </c>
      <c r="B5" s="233">
        <v>3345</v>
      </c>
      <c r="C5" s="233" t="s">
        <v>38</v>
      </c>
      <c r="D5" s="234" t="s">
        <v>3</v>
      </c>
      <c r="E5" s="197">
        <v>0.7708333333333334</v>
      </c>
    </row>
    <row r="6" spans="1:6" ht="15">
      <c r="A6" s="226" t="s">
        <v>10</v>
      </c>
      <c r="B6" s="222"/>
      <c r="C6" s="222"/>
      <c r="D6" s="227"/>
      <c r="E6" s="238" t="s">
        <v>208</v>
      </c>
      <c r="F6" s="245">
        <v>0.8125</v>
      </c>
    </row>
    <row r="7" spans="1:7" ht="15">
      <c r="A7" s="228" t="s">
        <v>11</v>
      </c>
      <c r="B7" s="221"/>
      <c r="C7" s="221"/>
      <c r="D7" s="229"/>
      <c r="E7" s="197">
        <v>0.7708333333333334</v>
      </c>
      <c r="F7" s="246" t="s">
        <v>208</v>
      </c>
      <c r="G7" s="129"/>
    </row>
    <row r="8" spans="1:5" ht="15">
      <c r="A8" s="228" t="s">
        <v>12</v>
      </c>
      <c r="B8" s="243">
        <v>2620</v>
      </c>
      <c r="C8" s="243" t="s">
        <v>39</v>
      </c>
      <c r="D8" s="244" t="s">
        <v>18</v>
      </c>
      <c r="E8" s="238" t="s">
        <v>209</v>
      </c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0" r:id="rId1"/>
  <headerFooter>
    <oddHeader>&amp;CMejlans Bollförening r.f.</oddHeader>
    <oddFooter>&amp;Cwww.mbf.fi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6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34.140625" style="0" bestFit="1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25" width="9.140625" style="0" hidden="1" customWidth="1" outlineLevel="1"/>
    <col min="26" max="36" width="0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spans="1:3" ht="15.75" thickBot="1">
      <c r="A1" t="s">
        <v>390</v>
      </c>
      <c r="B1" s="247" t="s">
        <v>385</v>
      </c>
      <c r="C1" s="247"/>
    </row>
    <row r="2" spans="2:21" ht="16.5" thickTop="1">
      <c r="B2" s="1"/>
      <c r="C2" s="177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339" t="s">
        <v>46</v>
      </c>
      <c r="M2" s="340"/>
      <c r="N2" s="340"/>
      <c r="O2" s="341"/>
      <c r="P2" s="342" t="s">
        <v>2</v>
      </c>
      <c r="Q2" s="343"/>
      <c r="R2" s="343"/>
      <c r="S2" s="344">
        <v>1</v>
      </c>
      <c r="T2" s="345"/>
      <c r="U2" s="346"/>
    </row>
    <row r="3" spans="2:46" ht="16.5" thickBot="1">
      <c r="B3" s="7"/>
      <c r="C3" s="178"/>
      <c r="D3" s="8" t="s">
        <v>3</v>
      </c>
      <c r="E3" s="9" t="s">
        <v>4</v>
      </c>
      <c r="F3" s="347" t="s">
        <v>189</v>
      </c>
      <c r="G3" s="348"/>
      <c r="H3" s="349"/>
      <c r="I3" s="350" t="s">
        <v>5</v>
      </c>
      <c r="J3" s="351"/>
      <c r="K3" s="351"/>
      <c r="L3" s="352">
        <v>41343</v>
      </c>
      <c r="M3" s="352"/>
      <c r="N3" s="352"/>
      <c r="O3" s="353"/>
      <c r="P3" s="10" t="s">
        <v>6</v>
      </c>
      <c r="Q3" s="192"/>
      <c r="R3" s="192"/>
      <c r="S3" s="354">
        <v>0.4791666666666667</v>
      </c>
      <c r="T3" s="355"/>
      <c r="U3" s="356"/>
      <c r="AM3" s="357" t="s">
        <v>373</v>
      </c>
      <c r="AN3" s="358"/>
      <c r="AO3" s="247"/>
      <c r="AP3" s="247"/>
      <c r="AQ3" s="247"/>
      <c r="AR3" s="247"/>
      <c r="AS3" s="268" t="s">
        <v>374</v>
      </c>
      <c r="AT3" s="268" t="s">
        <v>375</v>
      </c>
    </row>
    <row r="4" spans="2:46" ht="16.5" thickTop="1">
      <c r="B4" s="12"/>
      <c r="C4" s="182" t="s">
        <v>151</v>
      </c>
      <c r="D4" s="13" t="s">
        <v>7</v>
      </c>
      <c r="E4" s="14" t="s">
        <v>8</v>
      </c>
      <c r="F4" s="335" t="s">
        <v>9</v>
      </c>
      <c r="G4" s="336"/>
      <c r="H4" s="335" t="s">
        <v>10</v>
      </c>
      <c r="I4" s="336"/>
      <c r="J4" s="335" t="s">
        <v>11</v>
      </c>
      <c r="K4" s="336"/>
      <c r="L4" s="335" t="s">
        <v>12</v>
      </c>
      <c r="M4" s="336"/>
      <c r="N4" s="335"/>
      <c r="O4" s="336"/>
      <c r="P4" s="15" t="s">
        <v>13</v>
      </c>
      <c r="Q4" s="16" t="s">
        <v>14</v>
      </c>
      <c r="R4" s="17" t="s">
        <v>15</v>
      </c>
      <c r="S4" s="18"/>
      <c r="T4" s="337" t="s">
        <v>16</v>
      </c>
      <c r="U4" s="338"/>
      <c r="W4" s="78" t="s">
        <v>64</v>
      </c>
      <c r="X4" s="79"/>
      <c r="Y4" s="80" t="s">
        <v>65</v>
      </c>
      <c r="AL4" s="269" t="s">
        <v>376</v>
      </c>
      <c r="AM4" s="270" t="s">
        <v>377</v>
      </c>
      <c r="AN4" s="270" t="s">
        <v>378</v>
      </c>
      <c r="AO4" s="271" t="s">
        <v>379</v>
      </c>
      <c r="AP4" s="273" t="s">
        <v>380</v>
      </c>
      <c r="AQ4" s="272" t="s">
        <v>381</v>
      </c>
      <c r="AR4" s="273" t="s">
        <v>382</v>
      </c>
      <c r="AS4" s="269" t="s">
        <v>383</v>
      </c>
      <c r="AT4" s="274" t="s">
        <v>384</v>
      </c>
    </row>
    <row r="5" spans="2:46" ht="15">
      <c r="B5" s="19" t="s">
        <v>9</v>
      </c>
      <c r="C5" s="183">
        <v>3434</v>
      </c>
      <c r="D5" s="20" t="s">
        <v>47</v>
      </c>
      <c r="E5" s="21" t="s">
        <v>3</v>
      </c>
      <c r="F5" s="22"/>
      <c r="G5" s="23"/>
      <c r="H5" s="24">
        <f>+R15</f>
      </c>
      <c r="I5" s="25">
        <f>+S15</f>
      </c>
      <c r="J5" s="24">
        <f>R11</f>
      </c>
      <c r="K5" s="25">
        <f>S11</f>
      </c>
      <c r="L5" s="24">
        <f>R13</f>
      </c>
      <c r="M5" s="25">
        <f>S13</f>
      </c>
      <c r="N5" s="24"/>
      <c r="O5" s="25"/>
      <c r="P5" s="26">
        <f>IF(SUM(F5:O5)=0,"",COUNTIF(G5:G8,"3"))</f>
      </c>
      <c r="Q5" s="27">
        <f>IF(SUM(G5:P5)=0,"",COUNTIF(F5:F8,"3"))</f>
      </c>
      <c r="R5" s="28">
        <f>IF(SUM(F5:O5)=0,"",SUM(G5:G8))</f>
      </c>
      <c r="S5" s="29">
        <f>IF(SUM(F5:O5)=0,"",SUM(F5:F8))</f>
      </c>
      <c r="T5" s="402"/>
      <c r="U5" s="403"/>
      <c r="W5" s="81">
        <f>+W11+W13+W15</f>
        <v>0</v>
      </c>
      <c r="X5" s="82">
        <f>+X11+X13+X15</f>
        <v>0</v>
      </c>
      <c r="Y5" s="83">
        <f>+W5-X5</f>
        <v>0</v>
      </c>
      <c r="AL5" s="286"/>
      <c r="AM5" s="47">
        <f aca="true" t="shared" si="0" ref="AM5:AR5">AM11+AM13+AM15</f>
        <v>0</v>
      </c>
      <c r="AN5" s="47">
        <f t="shared" si="0"/>
        <v>0</v>
      </c>
      <c r="AO5" s="275">
        <f t="shared" si="0"/>
        <v>0</v>
      </c>
      <c r="AP5" s="277">
        <f t="shared" si="0"/>
        <v>0</v>
      </c>
      <c r="AQ5" s="276">
        <f t="shared" si="0"/>
        <v>0</v>
      </c>
      <c r="AR5" s="277">
        <f t="shared" si="0"/>
        <v>0</v>
      </c>
      <c r="AS5" s="278" t="e">
        <f>AO5/AP5</f>
        <v>#DIV/0!</v>
      </c>
      <c r="AT5" s="279" t="e">
        <f>AQ5/AR5</f>
        <v>#DIV/0!</v>
      </c>
    </row>
    <row r="6" spans="2:46" ht="15">
      <c r="B6" s="30" t="s">
        <v>10</v>
      </c>
      <c r="C6" s="183">
        <v>3345</v>
      </c>
      <c r="D6" s="20" t="s">
        <v>38</v>
      </c>
      <c r="E6" s="31" t="s">
        <v>3</v>
      </c>
      <c r="F6" s="32">
        <f>+S15</f>
      </c>
      <c r="G6" s="33">
        <f>+R15</f>
      </c>
      <c r="H6" s="34"/>
      <c r="I6" s="35"/>
      <c r="J6" s="32">
        <f>R14</f>
      </c>
      <c r="K6" s="33">
        <f>S14</f>
      </c>
      <c r="L6" s="32">
        <f>R12</f>
      </c>
      <c r="M6" s="33">
        <f>S12</f>
      </c>
      <c r="N6" s="32"/>
      <c r="O6" s="33"/>
      <c r="P6" s="26">
        <f>IF(SUM(F6:O6)=0,"",COUNTIF(I5:I8,"3"))</f>
      </c>
      <c r="Q6" s="27">
        <f>IF(SUM(G6:P6)=0,"",COUNTIF(H5:H8,"3"))</f>
      </c>
      <c r="R6" s="28">
        <f>IF(SUM(F6:O6)=0,"",SUM(I5:I8))</f>
      </c>
      <c r="S6" s="29">
        <f>IF(SUM(F6:O6)=0,"",SUM(H5:H8))</f>
      </c>
      <c r="T6" s="402"/>
      <c r="U6" s="403"/>
      <c r="W6" s="81">
        <f>+W12+W14+X15</f>
        <v>0</v>
      </c>
      <c r="X6" s="82">
        <f>+X12+X14+W15</f>
        <v>0</v>
      </c>
      <c r="Y6" s="83">
        <f>+W6-X6</f>
        <v>0</v>
      </c>
      <c r="AL6" s="287"/>
      <c r="AM6" s="47">
        <f>AM12+AM14+AN15</f>
        <v>0</v>
      </c>
      <c r="AN6" s="47">
        <f>AN12+AN14+AM15</f>
        <v>0</v>
      </c>
      <c r="AO6" s="275">
        <f>AO12+AO14+AP15</f>
        <v>0</v>
      </c>
      <c r="AP6" s="277">
        <f>AP12+AP14+AO15</f>
        <v>0</v>
      </c>
      <c r="AQ6" s="276">
        <f>AQ12+AQ14+AR15</f>
        <v>0</v>
      </c>
      <c r="AR6" s="277">
        <f>AR12+AR14+AQ15</f>
        <v>0</v>
      </c>
      <c r="AS6" s="278" t="e">
        <f>AO6/AP6</f>
        <v>#DIV/0!</v>
      </c>
      <c r="AT6" s="279" t="e">
        <f>AQ6/AR6</f>
        <v>#DIV/0!</v>
      </c>
    </row>
    <row r="7" spans="2:46" ht="15">
      <c r="B7" s="30" t="s">
        <v>11</v>
      </c>
      <c r="C7" s="183">
        <v>2620</v>
      </c>
      <c r="D7" s="20" t="s">
        <v>39</v>
      </c>
      <c r="E7" s="31" t="s">
        <v>18</v>
      </c>
      <c r="F7" s="32">
        <f>+S11</f>
      </c>
      <c r="G7" s="33">
        <f>+R11</f>
      </c>
      <c r="H7" s="32">
        <f>S14</f>
      </c>
      <c r="I7" s="33">
        <f>R14</f>
      </c>
      <c r="J7" s="34"/>
      <c r="K7" s="35"/>
      <c r="L7" s="32">
        <f>R16</f>
      </c>
      <c r="M7" s="33">
        <f>S16</f>
      </c>
      <c r="N7" s="32"/>
      <c r="O7" s="33"/>
      <c r="P7" s="26">
        <f>IF(SUM(F7:O7)=0,"",COUNTIF(K5:K8,"3"))</f>
      </c>
      <c r="Q7" s="27">
        <f>IF(SUM(G7:P7)=0,"",COUNTIF(J5:J8,"3"))</f>
      </c>
      <c r="R7" s="28">
        <f>IF(SUM(F7:O7)=0,"",SUM(K5:K8))</f>
      </c>
      <c r="S7" s="29">
        <f>IF(SUM(F7:O7)=0,"",SUM(J5:J8))</f>
      </c>
      <c r="T7" s="402"/>
      <c r="U7" s="403"/>
      <c r="W7" s="81">
        <f>+X11+X14+W16</f>
        <v>0</v>
      </c>
      <c r="X7" s="82">
        <f>+W11+W14+X16</f>
        <v>0</v>
      </c>
      <c r="Y7" s="83">
        <f>+W7-X7</f>
        <v>0</v>
      </c>
      <c r="AL7" s="287"/>
      <c r="AM7" s="47">
        <f>AN11+AN14+AM16</f>
        <v>0</v>
      </c>
      <c r="AN7" s="47">
        <f>AM11+AM14+AN16</f>
        <v>0</v>
      </c>
      <c r="AO7" s="275">
        <f>AP11+AP14+AO16</f>
        <v>0</v>
      </c>
      <c r="AP7" s="277">
        <f>AO11+AO14+AP16</f>
        <v>0</v>
      </c>
      <c r="AQ7" s="276">
        <f>AR11+AR14+AQ16</f>
        <v>0</v>
      </c>
      <c r="AR7" s="277">
        <f>AQ11+AQ14+AR16</f>
        <v>0</v>
      </c>
      <c r="AS7" s="278" t="e">
        <f>AO7/AP7</f>
        <v>#DIV/0!</v>
      </c>
      <c r="AT7" s="279" t="e">
        <f>AQ7/AR7</f>
        <v>#DIV/0!</v>
      </c>
    </row>
    <row r="8" spans="2:46" ht="15.75" thickBot="1">
      <c r="B8" s="36" t="s">
        <v>12</v>
      </c>
      <c r="C8" s="184">
        <v>2072</v>
      </c>
      <c r="D8" s="37" t="s">
        <v>48</v>
      </c>
      <c r="E8" s="38" t="s">
        <v>3</v>
      </c>
      <c r="F8" s="39">
        <f>S13</f>
      </c>
      <c r="G8" s="40">
        <f>R13</f>
      </c>
      <c r="H8" s="39">
        <f>S12</f>
      </c>
      <c r="I8" s="40">
        <f>R12</f>
      </c>
      <c r="J8" s="39">
        <f>S16</f>
      </c>
      <c r="K8" s="40">
        <f>R16</f>
      </c>
      <c r="L8" s="41"/>
      <c r="M8" s="42"/>
      <c r="N8" s="39"/>
      <c r="O8" s="40"/>
      <c r="P8" s="43">
        <f>IF(SUM(F8:O8)=0,"",COUNTIF(M5:M8,"3"))</f>
      </c>
      <c r="Q8" s="44">
        <f>IF(SUM(G8:P8)=0,"",COUNTIF(L5:L8,"3"))</f>
      </c>
      <c r="R8" s="45">
        <f>IF(SUM(F8:O9)=0,"",SUM(M5:M8))</f>
      </c>
      <c r="S8" s="46">
        <f>IF(SUM(F8:O8)=0,"",SUM(L5:L8))</f>
      </c>
      <c r="T8" s="404"/>
      <c r="U8" s="405"/>
      <c r="W8" s="81">
        <f>+X12+X13+X16</f>
        <v>0</v>
      </c>
      <c r="X8" s="82">
        <f>+W12+W13+W16</f>
        <v>0</v>
      </c>
      <c r="Y8" s="83">
        <f>+W8-X8</f>
        <v>0</v>
      </c>
      <c r="AL8" s="288"/>
      <c r="AM8" s="280">
        <f>AN12+AN13+AN16</f>
        <v>0</v>
      </c>
      <c r="AN8" s="280">
        <f>AM12+AM13+AM16</f>
        <v>0</v>
      </c>
      <c r="AO8" s="281">
        <f>AP12+AP13+AP16</f>
        <v>0</v>
      </c>
      <c r="AP8" s="283">
        <f>AO12+AO13+AO16</f>
        <v>0</v>
      </c>
      <c r="AQ8" s="282">
        <f>AR12+AR13+AR16</f>
        <v>0</v>
      </c>
      <c r="AR8" s="283">
        <f>AQ12+AQ13+AQ16</f>
        <v>0</v>
      </c>
      <c r="AS8" s="284" t="e">
        <f>AO8/AP8</f>
        <v>#DIV/0!</v>
      </c>
      <c r="AT8" s="285" t="e">
        <f>AQ8/AR8</f>
        <v>#DIV/0!</v>
      </c>
    </row>
    <row r="9" spans="1:26" ht="16.5" hidden="1" outlineLevel="1" thickTop="1">
      <c r="A9" s="77"/>
      <c r="B9" s="84"/>
      <c r="C9" s="130"/>
      <c r="D9" s="85" t="s">
        <v>66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88"/>
      <c r="W9" s="89"/>
      <c r="X9" s="90" t="s">
        <v>67</v>
      </c>
      <c r="Y9" s="91">
        <f>SUM(Y5:Y8)</f>
        <v>0</v>
      </c>
      <c r="Z9" s="90" t="str">
        <f>IF(Y9=0,"OK","Virhe")</f>
        <v>OK</v>
      </c>
    </row>
    <row r="10" spans="1:25" ht="16.5" hidden="1" outlineLevel="1" thickBot="1">
      <c r="A10" s="77"/>
      <c r="B10" s="92"/>
      <c r="C10" s="210"/>
      <c r="D10" s="93" t="s">
        <v>68</v>
      </c>
      <c r="E10" s="94"/>
      <c r="F10" s="94"/>
      <c r="G10" s="95"/>
      <c r="H10" s="330" t="s">
        <v>69</v>
      </c>
      <c r="I10" s="331"/>
      <c r="J10" s="332" t="s">
        <v>70</v>
      </c>
      <c r="K10" s="331"/>
      <c r="L10" s="332" t="s">
        <v>71</v>
      </c>
      <c r="M10" s="331"/>
      <c r="N10" s="332" t="s">
        <v>72</v>
      </c>
      <c r="O10" s="331"/>
      <c r="P10" s="332" t="s">
        <v>73</v>
      </c>
      <c r="Q10" s="331"/>
      <c r="R10" s="333" t="s">
        <v>74</v>
      </c>
      <c r="S10" s="334"/>
      <c r="U10" s="96"/>
      <c r="W10" s="97" t="s">
        <v>64</v>
      </c>
      <c r="X10" s="98"/>
      <c r="Y10" s="80" t="s">
        <v>65</v>
      </c>
    </row>
    <row r="11" spans="1:44" ht="15.75" hidden="1" outlineLevel="1">
      <c r="A11" s="77"/>
      <c r="B11" s="211" t="s">
        <v>75</v>
      </c>
      <c r="C11" s="179"/>
      <c r="D11" s="99" t="str">
        <f>IF(D5&gt;"",D5,"")</f>
        <v>Pinja Eriksson/Paju Eriksson</v>
      </c>
      <c r="E11" s="100" t="str">
        <f>IF(D7&gt;"",D7,"")</f>
        <v>Sofie Eriksson/Carina Englund</v>
      </c>
      <c r="F11" s="86"/>
      <c r="G11" s="101"/>
      <c r="H11" s="323"/>
      <c r="I11" s="324"/>
      <c r="J11" s="321"/>
      <c r="K11" s="322"/>
      <c r="L11" s="321"/>
      <c r="M11" s="322"/>
      <c r="N11" s="321"/>
      <c r="O11" s="322"/>
      <c r="P11" s="325"/>
      <c r="Q11" s="322"/>
      <c r="R11" s="102">
        <f aca="true" t="shared" si="1" ref="R11:R16">IF(COUNT(H11:P11)=0,"",COUNTIF(H11:P11,"&gt;=0"))</f>
      </c>
      <c r="S11" s="103">
        <f aca="true" t="shared" si="2" ref="S11:S16">IF(COUNT(H11:P11)=0,"",(IF(LEFT(H11,1)="-",1,0)+IF(LEFT(J11,1)="-",1,0)+IF(LEFT(L11,1)="-",1,0)+IF(LEFT(N11,1)="-",1,0)+IF(LEFT(P11,1)="-",1,0)))</f>
      </c>
      <c r="T11" s="104"/>
      <c r="U11" s="105"/>
      <c r="W11" s="106">
        <f aca="true" t="shared" si="3" ref="W11:X16">+AA11+AC11+AE11+AG11+AI11</f>
        <v>0</v>
      </c>
      <c r="X11" s="107">
        <f t="shared" si="3"/>
        <v>0</v>
      </c>
      <c r="Y11" s="108">
        <f aca="true" t="shared" si="4" ref="Y11:Y16">+W11-X11</f>
        <v>0</v>
      </c>
      <c r="AA11" s="109">
        <f>IF(H11="",0,IF(LEFT(H11,1)="-",ABS(H11),(IF(H11&gt;9,H11+2,11))))</f>
        <v>0</v>
      </c>
      <c r="AB11" s="110">
        <f aca="true" t="shared" si="5" ref="AB11:AB16">IF(H11="",0,IF(LEFT(H11,1)="-",(IF(ABS(H11)&gt;9,(ABS(H11)+2),11)),H11))</f>
        <v>0</v>
      </c>
      <c r="AC11" s="109">
        <f>IF(J11="",0,IF(LEFT(J11,1)="-",ABS(J11),(IF(J11&gt;9,J11+2,11))))</f>
        <v>0</v>
      </c>
      <c r="AD11" s="110">
        <f aca="true" t="shared" si="6" ref="AD11:AD16">IF(J11="",0,IF(LEFT(J11,1)="-",(IF(ABS(J11)&gt;9,(ABS(J11)+2),11)),J11))</f>
        <v>0</v>
      </c>
      <c r="AE11" s="109">
        <f>IF(L11="",0,IF(LEFT(L11,1)="-",ABS(L11),(IF(L11&gt;9,L11+2,11))))</f>
        <v>0</v>
      </c>
      <c r="AF11" s="110">
        <f aca="true" t="shared" si="7" ref="AF11:AF16">IF(L11="",0,IF(LEFT(L11,1)="-",(IF(ABS(L11)&gt;9,(ABS(L11)+2),11)),L11))</f>
        <v>0</v>
      </c>
      <c r="AG11" s="109">
        <f>IF(N11="",0,IF(LEFT(N11,1)="-",ABS(N11),(IF(N11&gt;9,N11+2,11))))</f>
        <v>0</v>
      </c>
      <c r="AH11" s="110">
        <f aca="true" t="shared" si="8" ref="AH11:AH16">IF(N11="",0,IF(LEFT(N11,1)="-",(IF(ABS(N11)&gt;9,(ABS(N11)+2),11)),N11))</f>
        <v>0</v>
      </c>
      <c r="AI11" s="109">
        <f aca="true" t="shared" si="9" ref="AI11:AI16">IF(P11="",0,IF(LEFT(P11,1)="-",ABS(P11),(IF(P11&gt;9,P11+2,11))))</f>
        <v>0</v>
      </c>
      <c r="AJ11" s="110">
        <f aca="true" t="shared" si="10" ref="AJ11:AJ16">IF(P11="",0,IF(LEFT(P11,1)="-",(IF(ABS(P11)&gt;9,(ABS(P11)+2),11)),P11))</f>
        <v>0</v>
      </c>
      <c r="AL11" s="289">
        <f>IF(OR(ISBLANK(AL5),ISBLANK(AL7)),0,1)</f>
        <v>0</v>
      </c>
      <c r="AM11" s="291">
        <f aca="true" t="shared" si="11" ref="AM11:AM16">IF(AO11=3,1,0)</f>
        <v>0</v>
      </c>
      <c r="AN11" s="206">
        <f aca="true" t="shared" si="12" ref="AN11:AN16">IF(AP11=3,1,0)</f>
        <v>0</v>
      </c>
      <c r="AO11" s="291">
        <f aca="true" t="shared" si="13" ref="AO11:AO16">IF($AL11=1,$AL11*R11,0)</f>
        <v>0</v>
      </c>
      <c r="AP11" s="206">
        <f aca="true" t="shared" si="14" ref="AP11:AP16">IF($AL11=1,$AL11*S11,0)</f>
        <v>0</v>
      </c>
      <c r="AQ11" s="291">
        <f aca="true" t="shared" si="15" ref="AQ11:AQ16">$AL11*W11</f>
        <v>0</v>
      </c>
      <c r="AR11" s="206">
        <f aca="true" t="shared" si="16" ref="AR11:AR16">$AL11*X11</f>
        <v>0</v>
      </c>
    </row>
    <row r="12" spans="1:44" ht="15.75" hidden="1" outlineLevel="1">
      <c r="A12" s="77"/>
      <c r="B12" s="212" t="s">
        <v>76</v>
      </c>
      <c r="C12" s="179"/>
      <c r="D12" s="99" t="str">
        <f>IF(D6&gt;"",D6,"")</f>
        <v>Pihla Eriksson/Annika Lundström</v>
      </c>
      <c r="E12" s="111" t="str">
        <f>IF(D8&gt;"",D8,"")</f>
        <v>Eerika Käppi/Marianna Saarialho</v>
      </c>
      <c r="F12" s="112"/>
      <c r="G12" s="101"/>
      <c r="H12" s="314"/>
      <c r="I12" s="315"/>
      <c r="J12" s="314"/>
      <c r="K12" s="315"/>
      <c r="L12" s="314"/>
      <c r="M12" s="315"/>
      <c r="N12" s="314"/>
      <c r="O12" s="315"/>
      <c r="P12" s="314"/>
      <c r="Q12" s="315"/>
      <c r="R12" s="102">
        <f t="shared" si="1"/>
      </c>
      <c r="S12" s="103">
        <f t="shared" si="2"/>
      </c>
      <c r="T12" s="113"/>
      <c r="U12" s="114"/>
      <c r="W12" s="106">
        <f t="shared" si="3"/>
        <v>0</v>
      </c>
      <c r="X12" s="107">
        <f t="shared" si="3"/>
        <v>0</v>
      </c>
      <c r="Y12" s="108">
        <f t="shared" si="4"/>
        <v>0</v>
      </c>
      <c r="AA12" s="115">
        <f>IF(H12="",0,IF(LEFT(H12,1)="-",ABS(H12),(IF(H12&gt;9,H12+2,11))))</f>
        <v>0</v>
      </c>
      <c r="AB12" s="116">
        <f t="shared" si="5"/>
        <v>0</v>
      </c>
      <c r="AC12" s="115">
        <f>IF(J12="",0,IF(LEFT(J12,1)="-",ABS(J12),(IF(J12&gt;9,J12+2,11))))</f>
        <v>0</v>
      </c>
      <c r="AD12" s="116">
        <f t="shared" si="6"/>
        <v>0</v>
      </c>
      <c r="AE12" s="115">
        <f>IF(L12="",0,IF(LEFT(L12,1)="-",ABS(L12),(IF(L12&gt;9,L12+2,11))))</f>
        <v>0</v>
      </c>
      <c r="AF12" s="116">
        <f t="shared" si="7"/>
        <v>0</v>
      </c>
      <c r="AG12" s="115">
        <f>IF(N12="",0,IF(LEFT(N12,1)="-",ABS(N12),(IF(N12&gt;9,N12+2,11))))</f>
        <v>0</v>
      </c>
      <c r="AH12" s="116">
        <f t="shared" si="8"/>
        <v>0</v>
      </c>
      <c r="AI12" s="115">
        <f t="shared" si="9"/>
        <v>0</v>
      </c>
      <c r="AJ12" s="116">
        <f t="shared" si="10"/>
        <v>0</v>
      </c>
      <c r="AL12" s="207">
        <f>IF(OR(ISBLANK(AL6),ISBLANK(AL8)),0,1)</f>
        <v>0</v>
      </c>
      <c r="AM12" s="292">
        <f t="shared" si="11"/>
        <v>0</v>
      </c>
      <c r="AN12" s="208">
        <f t="shared" si="12"/>
        <v>0</v>
      </c>
      <c r="AO12" s="292">
        <f t="shared" si="13"/>
        <v>0</v>
      </c>
      <c r="AP12" s="208">
        <f t="shared" si="14"/>
        <v>0</v>
      </c>
      <c r="AQ12" s="292">
        <f t="shared" si="15"/>
        <v>0</v>
      </c>
      <c r="AR12" s="208">
        <f t="shared" si="16"/>
        <v>0</v>
      </c>
    </row>
    <row r="13" spans="1:44" ht="16.5" hidden="1" outlineLevel="1" thickBot="1">
      <c r="A13" s="77"/>
      <c r="B13" s="212" t="s">
        <v>77</v>
      </c>
      <c r="C13" s="179"/>
      <c r="D13" s="117" t="str">
        <f>IF(D5&gt;"",D5,"")</f>
        <v>Pinja Eriksson/Paju Eriksson</v>
      </c>
      <c r="E13" s="118" t="str">
        <f>IF(D8&gt;"",D8,"")</f>
        <v>Eerika Käppi/Marianna Saarialho</v>
      </c>
      <c r="F13" s="94"/>
      <c r="G13" s="95"/>
      <c r="H13" s="319"/>
      <c r="I13" s="320"/>
      <c r="J13" s="319"/>
      <c r="K13" s="320"/>
      <c r="L13" s="319"/>
      <c r="M13" s="320"/>
      <c r="N13" s="319"/>
      <c r="O13" s="320"/>
      <c r="P13" s="319"/>
      <c r="Q13" s="320"/>
      <c r="R13" s="102">
        <f t="shared" si="1"/>
      </c>
      <c r="S13" s="103">
        <f t="shared" si="2"/>
      </c>
      <c r="T13" s="113"/>
      <c r="U13" s="114"/>
      <c r="W13" s="106">
        <f t="shared" si="3"/>
        <v>0</v>
      </c>
      <c r="X13" s="107">
        <f t="shared" si="3"/>
        <v>0</v>
      </c>
      <c r="Y13" s="108">
        <f t="shared" si="4"/>
        <v>0</v>
      </c>
      <c r="AA13" s="115">
        <f aca="true" t="shared" si="17" ref="AA13:AG16">IF(H13="",0,IF(LEFT(H13,1)="-",ABS(H13),(IF(H13&gt;9,H13+2,11))))</f>
        <v>0</v>
      </c>
      <c r="AB13" s="116">
        <f t="shared" si="5"/>
        <v>0</v>
      </c>
      <c r="AC13" s="115">
        <f t="shared" si="17"/>
        <v>0</v>
      </c>
      <c r="AD13" s="116">
        <f t="shared" si="6"/>
        <v>0</v>
      </c>
      <c r="AE13" s="115">
        <f t="shared" si="17"/>
        <v>0</v>
      </c>
      <c r="AF13" s="116">
        <f t="shared" si="7"/>
        <v>0</v>
      </c>
      <c r="AG13" s="115">
        <f t="shared" si="17"/>
        <v>0</v>
      </c>
      <c r="AH13" s="116">
        <f t="shared" si="8"/>
        <v>0</v>
      </c>
      <c r="AI13" s="115">
        <f t="shared" si="9"/>
        <v>0</v>
      </c>
      <c r="AJ13" s="116">
        <f t="shared" si="10"/>
        <v>0</v>
      </c>
      <c r="AL13" s="207">
        <f>IF(OR(ISBLANK(AL5),ISBLANK(AL8)),0,1)</f>
        <v>0</v>
      </c>
      <c r="AM13" s="292">
        <f t="shared" si="11"/>
        <v>0</v>
      </c>
      <c r="AN13" s="208">
        <f t="shared" si="12"/>
        <v>0</v>
      </c>
      <c r="AO13" s="292">
        <f t="shared" si="13"/>
        <v>0</v>
      </c>
      <c r="AP13" s="208">
        <f t="shared" si="14"/>
        <v>0</v>
      </c>
      <c r="AQ13" s="292">
        <f t="shared" si="15"/>
        <v>0</v>
      </c>
      <c r="AR13" s="208">
        <f t="shared" si="16"/>
        <v>0</v>
      </c>
    </row>
    <row r="14" spans="1:44" ht="15.75" hidden="1" outlineLevel="1">
      <c r="A14" s="77"/>
      <c r="B14" s="212" t="s">
        <v>78</v>
      </c>
      <c r="C14" s="179"/>
      <c r="D14" s="99" t="str">
        <f>IF(D6&gt;"",D6,"")</f>
        <v>Pihla Eriksson/Annika Lundström</v>
      </c>
      <c r="E14" s="111" t="str">
        <f>IF(D7&gt;"",D7,"")</f>
        <v>Sofie Eriksson/Carina Englund</v>
      </c>
      <c r="F14" s="86"/>
      <c r="G14" s="101"/>
      <c r="H14" s="321"/>
      <c r="I14" s="322"/>
      <c r="J14" s="321"/>
      <c r="K14" s="322"/>
      <c r="L14" s="321"/>
      <c r="M14" s="322"/>
      <c r="N14" s="321"/>
      <c r="O14" s="322"/>
      <c r="P14" s="321"/>
      <c r="Q14" s="322"/>
      <c r="R14" s="102">
        <f t="shared" si="1"/>
      </c>
      <c r="S14" s="103">
        <f t="shared" si="2"/>
      </c>
      <c r="T14" s="113"/>
      <c r="U14" s="114"/>
      <c r="W14" s="106">
        <f t="shared" si="3"/>
        <v>0</v>
      </c>
      <c r="X14" s="107">
        <f t="shared" si="3"/>
        <v>0</v>
      </c>
      <c r="Y14" s="108">
        <f t="shared" si="4"/>
        <v>0</v>
      </c>
      <c r="AA14" s="115">
        <f t="shared" si="17"/>
        <v>0</v>
      </c>
      <c r="AB14" s="116">
        <f t="shared" si="5"/>
        <v>0</v>
      </c>
      <c r="AC14" s="115">
        <f t="shared" si="17"/>
        <v>0</v>
      </c>
      <c r="AD14" s="116">
        <f t="shared" si="6"/>
        <v>0</v>
      </c>
      <c r="AE14" s="115">
        <f t="shared" si="17"/>
        <v>0</v>
      </c>
      <c r="AF14" s="116">
        <f t="shared" si="7"/>
        <v>0</v>
      </c>
      <c r="AG14" s="115">
        <f t="shared" si="17"/>
        <v>0</v>
      </c>
      <c r="AH14" s="116">
        <f t="shared" si="8"/>
        <v>0</v>
      </c>
      <c r="AI14" s="115">
        <f t="shared" si="9"/>
        <v>0</v>
      </c>
      <c r="AJ14" s="116">
        <f t="shared" si="10"/>
        <v>0</v>
      </c>
      <c r="AL14" s="207">
        <f>IF(OR(ISBLANK(AL6),ISBLANK(AL7)),0,1)</f>
        <v>0</v>
      </c>
      <c r="AM14" s="292">
        <f t="shared" si="11"/>
        <v>0</v>
      </c>
      <c r="AN14" s="208">
        <f t="shared" si="12"/>
        <v>0</v>
      </c>
      <c r="AO14" s="292">
        <f t="shared" si="13"/>
        <v>0</v>
      </c>
      <c r="AP14" s="208">
        <f t="shared" si="14"/>
        <v>0</v>
      </c>
      <c r="AQ14" s="292">
        <f t="shared" si="15"/>
        <v>0</v>
      </c>
      <c r="AR14" s="208">
        <f t="shared" si="16"/>
        <v>0</v>
      </c>
    </row>
    <row r="15" spans="1:44" ht="15.75" hidden="1" outlineLevel="1">
      <c r="A15" s="77"/>
      <c r="B15" s="212" t="s">
        <v>79</v>
      </c>
      <c r="C15" s="179"/>
      <c r="D15" s="99" t="str">
        <f>IF(D5&gt;"",D5,"")</f>
        <v>Pinja Eriksson/Paju Eriksson</v>
      </c>
      <c r="E15" s="111" t="str">
        <f>IF(D6&gt;"",D6,"")</f>
        <v>Pihla Eriksson/Annika Lundström</v>
      </c>
      <c r="F15" s="112"/>
      <c r="G15" s="101"/>
      <c r="H15" s="314"/>
      <c r="I15" s="315"/>
      <c r="J15" s="314"/>
      <c r="K15" s="315"/>
      <c r="L15" s="316"/>
      <c r="M15" s="315"/>
      <c r="N15" s="314"/>
      <c r="O15" s="315"/>
      <c r="P15" s="314"/>
      <c r="Q15" s="315"/>
      <c r="R15" s="102">
        <f t="shared" si="1"/>
      </c>
      <c r="S15" s="103">
        <f t="shared" si="2"/>
      </c>
      <c r="T15" s="113"/>
      <c r="U15" s="114"/>
      <c r="W15" s="106">
        <f t="shared" si="3"/>
        <v>0</v>
      </c>
      <c r="X15" s="107">
        <f t="shared" si="3"/>
        <v>0</v>
      </c>
      <c r="Y15" s="108">
        <f t="shared" si="4"/>
        <v>0</v>
      </c>
      <c r="AA15" s="115">
        <f t="shared" si="17"/>
        <v>0</v>
      </c>
      <c r="AB15" s="116">
        <f t="shared" si="5"/>
        <v>0</v>
      </c>
      <c r="AC15" s="115">
        <f t="shared" si="17"/>
        <v>0</v>
      </c>
      <c r="AD15" s="116">
        <f t="shared" si="6"/>
        <v>0</v>
      </c>
      <c r="AE15" s="115">
        <f t="shared" si="17"/>
        <v>0</v>
      </c>
      <c r="AF15" s="116">
        <f t="shared" si="7"/>
        <v>0</v>
      </c>
      <c r="AG15" s="115">
        <f t="shared" si="17"/>
        <v>0</v>
      </c>
      <c r="AH15" s="116">
        <f t="shared" si="8"/>
        <v>0</v>
      </c>
      <c r="AI15" s="115">
        <f t="shared" si="9"/>
        <v>0</v>
      </c>
      <c r="AJ15" s="116">
        <f t="shared" si="10"/>
        <v>0</v>
      </c>
      <c r="AL15" s="207">
        <f>IF(OR(ISBLANK(AL5),ISBLANK(AL6)),0,1)</f>
        <v>0</v>
      </c>
      <c r="AM15" s="292">
        <f t="shared" si="11"/>
        <v>0</v>
      </c>
      <c r="AN15" s="208">
        <f t="shared" si="12"/>
        <v>0</v>
      </c>
      <c r="AO15" s="292">
        <f t="shared" si="13"/>
        <v>0</v>
      </c>
      <c r="AP15" s="208">
        <f t="shared" si="14"/>
        <v>0</v>
      </c>
      <c r="AQ15" s="292">
        <f t="shared" si="15"/>
        <v>0</v>
      </c>
      <c r="AR15" s="208">
        <f t="shared" si="16"/>
        <v>0</v>
      </c>
    </row>
    <row r="16" spans="1:44" ht="16.5" hidden="1" outlineLevel="1" thickBot="1">
      <c r="A16" s="77"/>
      <c r="B16" s="213" t="s">
        <v>80</v>
      </c>
      <c r="C16" s="180"/>
      <c r="D16" s="119" t="str">
        <f>IF(D7&gt;"",D7,"")</f>
        <v>Sofie Eriksson/Carina Englund</v>
      </c>
      <c r="E16" s="120" t="str">
        <f>IF(D8&gt;"",D8,"")</f>
        <v>Eerika Käppi/Marianna Saarialho</v>
      </c>
      <c r="F16" s="121"/>
      <c r="G16" s="122"/>
      <c r="H16" s="317"/>
      <c r="I16" s="318"/>
      <c r="J16" s="317"/>
      <c r="K16" s="318"/>
      <c r="L16" s="317"/>
      <c r="M16" s="318"/>
      <c r="N16" s="317"/>
      <c r="O16" s="318"/>
      <c r="P16" s="317"/>
      <c r="Q16" s="318"/>
      <c r="R16" s="123">
        <f t="shared" si="1"/>
      </c>
      <c r="S16" s="124">
        <f t="shared" si="2"/>
      </c>
      <c r="T16" s="125"/>
      <c r="U16" s="126"/>
      <c r="W16" s="106">
        <f t="shared" si="3"/>
        <v>0</v>
      </c>
      <c r="X16" s="107">
        <f t="shared" si="3"/>
        <v>0</v>
      </c>
      <c r="Y16" s="108">
        <f t="shared" si="4"/>
        <v>0</v>
      </c>
      <c r="AA16" s="127">
        <f t="shared" si="17"/>
        <v>0</v>
      </c>
      <c r="AB16" s="128">
        <f t="shared" si="5"/>
        <v>0</v>
      </c>
      <c r="AC16" s="127">
        <f t="shared" si="17"/>
        <v>0</v>
      </c>
      <c r="AD16" s="128">
        <f t="shared" si="6"/>
        <v>0</v>
      </c>
      <c r="AE16" s="127">
        <f t="shared" si="17"/>
        <v>0</v>
      </c>
      <c r="AF16" s="128">
        <f t="shared" si="7"/>
        <v>0</v>
      </c>
      <c r="AG16" s="127">
        <f t="shared" si="17"/>
        <v>0</v>
      </c>
      <c r="AH16" s="128">
        <f t="shared" si="8"/>
        <v>0</v>
      </c>
      <c r="AI16" s="127">
        <f t="shared" si="9"/>
        <v>0</v>
      </c>
      <c r="AJ16" s="128">
        <f t="shared" si="10"/>
        <v>0</v>
      </c>
      <c r="AL16" s="290">
        <f>IF(OR(ISBLANK(AL7),ISBLANK(AL8)),0,1)</f>
        <v>0</v>
      </c>
      <c r="AM16" s="293">
        <f t="shared" si="11"/>
        <v>0</v>
      </c>
      <c r="AN16" s="209">
        <f t="shared" si="12"/>
        <v>0</v>
      </c>
      <c r="AO16" s="293">
        <f t="shared" si="13"/>
        <v>0</v>
      </c>
      <c r="AP16" s="209">
        <f t="shared" si="14"/>
        <v>0</v>
      </c>
      <c r="AQ16" s="293">
        <f t="shared" si="15"/>
        <v>0</v>
      </c>
      <c r="AR16" s="209">
        <f t="shared" si="16"/>
        <v>0</v>
      </c>
    </row>
    <row r="17" ht="15.75" collapsed="1" thickTop="1"/>
  </sheetData>
  <sheetProtection/>
  <mergeCells count="54">
    <mergeCell ref="AM3:AN3"/>
    <mergeCell ref="L2:O2"/>
    <mergeCell ref="P2:R2"/>
    <mergeCell ref="S2:U2"/>
    <mergeCell ref="F3:H3"/>
    <mergeCell ref="I3:K3"/>
    <mergeCell ref="L3:O3"/>
    <mergeCell ref="S3:U3"/>
    <mergeCell ref="T4:U4"/>
    <mergeCell ref="T5:U5"/>
    <mergeCell ref="T6:U6"/>
    <mergeCell ref="T7:U7"/>
    <mergeCell ref="T8:U8"/>
    <mergeCell ref="F4:G4"/>
    <mergeCell ref="H4:I4"/>
    <mergeCell ref="J4:K4"/>
    <mergeCell ref="L4:M4"/>
    <mergeCell ref="N4:O4"/>
    <mergeCell ref="H12:I12"/>
    <mergeCell ref="J12:K12"/>
    <mergeCell ref="L12:M12"/>
    <mergeCell ref="N12:O12"/>
    <mergeCell ref="P12:Q12"/>
    <mergeCell ref="H11:I11"/>
    <mergeCell ref="J11:K11"/>
    <mergeCell ref="L11:M11"/>
    <mergeCell ref="N11:O11"/>
    <mergeCell ref="P11:Q11"/>
    <mergeCell ref="H13:I13"/>
    <mergeCell ref="J13:K13"/>
    <mergeCell ref="L13:M13"/>
    <mergeCell ref="N13:O13"/>
    <mergeCell ref="P13:Q13"/>
    <mergeCell ref="H14:I14"/>
    <mergeCell ref="J14:K14"/>
    <mergeCell ref="L14:M14"/>
    <mergeCell ref="N14:O14"/>
    <mergeCell ref="P14:Q14"/>
    <mergeCell ref="H15:I15"/>
    <mergeCell ref="J15:K15"/>
    <mergeCell ref="L15:M15"/>
    <mergeCell ref="N15:O15"/>
    <mergeCell ref="P15:Q15"/>
    <mergeCell ref="H16:I16"/>
    <mergeCell ref="J16:K16"/>
    <mergeCell ref="L16:M16"/>
    <mergeCell ref="N16:O16"/>
    <mergeCell ref="P16:Q16"/>
    <mergeCell ref="R10:S10"/>
    <mergeCell ref="H10:I10"/>
    <mergeCell ref="J10:K10"/>
    <mergeCell ref="L10:M10"/>
    <mergeCell ref="N10:O10"/>
    <mergeCell ref="P10:Q1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6" r:id="rId1"/>
  <headerFooter>
    <oddHeader>&amp;CMejlans Bollförening r.f.</oddHeader>
    <oddFooter>&amp;Cwww.mbf.fi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4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37.28125" style="0" bestFit="1" customWidth="1"/>
    <col min="5" max="5" width="15.57421875" style="0" bestFit="1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25" width="9.140625" style="0" hidden="1" customWidth="1" outlineLevel="1"/>
    <col min="26" max="36" width="0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ht="15.75" thickBot="1">
      <c r="B1" s="247" t="s">
        <v>372</v>
      </c>
    </row>
    <row r="2" spans="1:21" ht="16.5" thickTop="1">
      <c r="A2" s="77"/>
      <c r="B2" s="1"/>
      <c r="C2" s="177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339" t="s">
        <v>49</v>
      </c>
      <c r="M2" s="340"/>
      <c r="N2" s="340"/>
      <c r="O2" s="341"/>
      <c r="P2" s="342" t="s">
        <v>2</v>
      </c>
      <c r="Q2" s="343"/>
      <c r="R2" s="343"/>
      <c r="S2" s="344">
        <v>1</v>
      </c>
      <c r="T2" s="345"/>
      <c r="U2" s="346"/>
    </row>
    <row r="3" spans="1:46" ht="16.5" thickBot="1">
      <c r="A3" s="77"/>
      <c r="B3" s="7"/>
      <c r="C3" s="178"/>
      <c r="D3" s="8" t="s">
        <v>3</v>
      </c>
      <c r="E3" s="9" t="s">
        <v>4</v>
      </c>
      <c r="F3" s="347">
        <v>3</v>
      </c>
      <c r="G3" s="348"/>
      <c r="H3" s="349"/>
      <c r="I3" s="350" t="s">
        <v>5</v>
      </c>
      <c r="J3" s="351"/>
      <c r="K3" s="351"/>
      <c r="L3" s="352">
        <v>41343</v>
      </c>
      <c r="M3" s="352"/>
      <c r="N3" s="352"/>
      <c r="O3" s="353"/>
      <c r="P3" s="10" t="s">
        <v>6</v>
      </c>
      <c r="Q3" s="192"/>
      <c r="R3" s="192"/>
      <c r="S3" s="354">
        <v>0.375</v>
      </c>
      <c r="T3" s="355"/>
      <c r="U3" s="356"/>
      <c r="AM3" s="357" t="s">
        <v>373</v>
      </c>
      <c r="AN3" s="358"/>
      <c r="AO3" s="247"/>
      <c r="AP3" s="247"/>
      <c r="AQ3" s="247"/>
      <c r="AR3" s="247"/>
      <c r="AS3" s="268" t="s">
        <v>374</v>
      </c>
      <c r="AT3" s="268" t="s">
        <v>375</v>
      </c>
    </row>
    <row r="4" spans="1:46" ht="16.5" thickTop="1">
      <c r="A4" s="77"/>
      <c r="B4" s="12"/>
      <c r="C4" s="182" t="s">
        <v>151</v>
      </c>
      <c r="D4" s="13" t="s">
        <v>7</v>
      </c>
      <c r="E4" s="14" t="s">
        <v>8</v>
      </c>
      <c r="F4" s="335" t="s">
        <v>9</v>
      </c>
      <c r="G4" s="336"/>
      <c r="H4" s="335" t="s">
        <v>10</v>
      </c>
      <c r="I4" s="336"/>
      <c r="J4" s="335" t="s">
        <v>11</v>
      </c>
      <c r="K4" s="336"/>
      <c r="L4" s="335" t="s">
        <v>12</v>
      </c>
      <c r="M4" s="336"/>
      <c r="N4" s="335"/>
      <c r="O4" s="336"/>
      <c r="P4" s="15" t="s">
        <v>13</v>
      </c>
      <c r="Q4" s="16" t="s">
        <v>14</v>
      </c>
      <c r="R4" s="17" t="s">
        <v>15</v>
      </c>
      <c r="S4" s="18"/>
      <c r="T4" s="337" t="s">
        <v>16</v>
      </c>
      <c r="U4" s="338"/>
      <c r="W4" s="78" t="s">
        <v>64</v>
      </c>
      <c r="X4" s="79"/>
      <c r="Y4" s="80" t="s">
        <v>65</v>
      </c>
      <c r="AL4" s="269" t="s">
        <v>376</v>
      </c>
      <c r="AM4" s="270" t="s">
        <v>377</v>
      </c>
      <c r="AN4" s="270" t="s">
        <v>378</v>
      </c>
      <c r="AO4" s="271" t="s">
        <v>379</v>
      </c>
      <c r="AP4" s="273" t="s">
        <v>380</v>
      </c>
      <c r="AQ4" s="272" t="s">
        <v>381</v>
      </c>
      <c r="AR4" s="273" t="s">
        <v>382</v>
      </c>
      <c r="AS4" s="269" t="s">
        <v>383</v>
      </c>
      <c r="AT4" s="274" t="s">
        <v>384</v>
      </c>
    </row>
    <row r="5" spans="1:46" ht="15">
      <c r="A5" s="77"/>
      <c r="B5" s="19" t="s">
        <v>9</v>
      </c>
      <c r="C5" s="183">
        <v>2985</v>
      </c>
      <c r="D5" s="20" t="s">
        <v>50</v>
      </c>
      <c r="E5" s="21" t="s">
        <v>24</v>
      </c>
      <c r="F5" s="22"/>
      <c r="G5" s="23"/>
      <c r="H5" s="24">
        <f>+R15</f>
      </c>
      <c r="I5" s="25">
        <f>+S15</f>
      </c>
      <c r="J5" s="24">
        <f>R11</f>
      </c>
      <c r="K5" s="25">
        <f>S11</f>
      </c>
      <c r="L5" s="24">
        <f>R13</f>
      </c>
      <c r="M5" s="25">
        <f>S13</f>
      </c>
      <c r="N5" s="24"/>
      <c r="O5" s="25"/>
      <c r="P5" s="26">
        <f>IF(SUM(F5:O5)=0,"",COUNTIF(G5:G8,"3"))</f>
      </c>
      <c r="Q5" s="27">
        <f>IF(SUM(G5:P5)=0,"",COUNTIF(F5:F8,"3"))</f>
      </c>
      <c r="R5" s="28">
        <f>IF(SUM(F5:O5)=0,"",SUM(G5:G8))</f>
      </c>
      <c r="S5" s="29">
        <f>IF(SUM(F5:O5)=0,"",SUM(F5:F8))</f>
      </c>
      <c r="T5" s="402"/>
      <c r="U5" s="403"/>
      <c r="W5" s="81">
        <f>+W11+W13+W15</f>
        <v>0</v>
      </c>
      <c r="X5" s="82">
        <f>+X11+X13+X15</f>
        <v>0</v>
      </c>
      <c r="Y5" s="83">
        <f>+W5-X5</f>
        <v>0</v>
      </c>
      <c r="AL5" s="286"/>
      <c r="AM5" s="47">
        <f aca="true" t="shared" si="0" ref="AM5:AR5">AM11+AM13+AM15</f>
        <v>0</v>
      </c>
      <c r="AN5" s="47">
        <f t="shared" si="0"/>
        <v>0</v>
      </c>
      <c r="AO5" s="275">
        <f t="shared" si="0"/>
        <v>0</v>
      </c>
      <c r="AP5" s="277">
        <f t="shared" si="0"/>
        <v>0</v>
      </c>
      <c r="AQ5" s="276">
        <f t="shared" si="0"/>
        <v>0</v>
      </c>
      <c r="AR5" s="277">
        <f t="shared" si="0"/>
        <v>0</v>
      </c>
      <c r="AS5" s="278" t="e">
        <f>AO5/AP5</f>
        <v>#DIV/0!</v>
      </c>
      <c r="AT5" s="279" t="e">
        <f>AQ5/AR5</f>
        <v>#DIV/0!</v>
      </c>
    </row>
    <row r="6" spans="1:46" ht="15">
      <c r="A6" s="77"/>
      <c r="B6" s="30" t="s">
        <v>10</v>
      </c>
      <c r="C6" s="183">
        <v>2356</v>
      </c>
      <c r="D6" s="20" t="s">
        <v>51</v>
      </c>
      <c r="E6" s="31" t="s">
        <v>52</v>
      </c>
      <c r="F6" s="32">
        <f>+S15</f>
      </c>
      <c r="G6" s="33">
        <f>+R15</f>
      </c>
      <c r="H6" s="34"/>
      <c r="I6" s="35"/>
      <c r="J6" s="32">
        <f>R14</f>
      </c>
      <c r="K6" s="33">
        <f>S14</f>
      </c>
      <c r="L6" s="32">
        <f>R12</f>
      </c>
      <c r="M6" s="33">
        <f>S12</f>
      </c>
      <c r="N6" s="32"/>
      <c r="O6" s="33"/>
      <c r="P6" s="26">
        <f>IF(SUM(F6:O6)=0,"",COUNTIF(I5:I8,"3"))</f>
      </c>
      <c r="Q6" s="27">
        <f>IF(SUM(G6:P6)=0,"",COUNTIF(H5:H8,"3"))</f>
      </c>
      <c r="R6" s="28">
        <f>IF(SUM(F6:O6)=0,"",SUM(I5:I8))</f>
      </c>
      <c r="S6" s="29">
        <f>IF(SUM(F6:O6)=0,"",SUM(H5:H8))</f>
      </c>
      <c r="T6" s="402"/>
      <c r="U6" s="403"/>
      <c r="W6" s="81">
        <f>+W12+W14+X15</f>
        <v>0</v>
      </c>
      <c r="X6" s="82">
        <f>+X12+X14+W15</f>
        <v>0</v>
      </c>
      <c r="Y6" s="83">
        <f>+W6-X6</f>
        <v>0</v>
      </c>
      <c r="AL6" s="287"/>
      <c r="AM6" s="47">
        <f>AM12+AM14+AN15</f>
        <v>0</v>
      </c>
      <c r="AN6" s="47">
        <f>AN12+AN14+AM15</f>
        <v>0</v>
      </c>
      <c r="AO6" s="275">
        <f>AO12+AO14+AP15</f>
        <v>0</v>
      </c>
      <c r="AP6" s="277">
        <f>AP12+AP14+AO15</f>
        <v>0</v>
      </c>
      <c r="AQ6" s="276">
        <f>AQ12+AQ14+AR15</f>
        <v>0</v>
      </c>
      <c r="AR6" s="277">
        <f>AR12+AR14+AQ15</f>
        <v>0</v>
      </c>
      <c r="AS6" s="278" t="e">
        <f>AO6/AP6</f>
        <v>#DIV/0!</v>
      </c>
      <c r="AT6" s="279" t="e">
        <f>AQ6/AR6</f>
        <v>#DIV/0!</v>
      </c>
    </row>
    <row r="7" spans="1:46" ht="15">
      <c r="A7" s="77"/>
      <c r="B7" s="30" t="s">
        <v>11</v>
      </c>
      <c r="C7" s="183">
        <v>1960</v>
      </c>
      <c r="D7" s="20" t="s">
        <v>54</v>
      </c>
      <c r="E7" s="31" t="s">
        <v>3</v>
      </c>
      <c r="F7" s="32">
        <f>+S11</f>
      </c>
      <c r="G7" s="33">
        <f>+R11</f>
      </c>
      <c r="H7" s="32">
        <f>S14</f>
      </c>
      <c r="I7" s="33">
        <f>R14</f>
      </c>
      <c r="J7" s="34"/>
      <c r="K7" s="35"/>
      <c r="L7" s="32">
        <f>R16</f>
      </c>
      <c r="M7" s="33">
        <f>S16</f>
      </c>
      <c r="N7" s="32"/>
      <c r="O7" s="33"/>
      <c r="P7" s="26">
        <f>IF(SUM(F7:O7)=0,"",COUNTIF(K5:K8,"3"))</f>
      </c>
      <c r="Q7" s="27">
        <f>IF(SUM(G7:P7)=0,"",COUNTIF(J5:J8,"3"))</f>
      </c>
      <c r="R7" s="28">
        <f>IF(SUM(F7:O7)=0,"",SUM(K5:K8))</f>
      </c>
      <c r="S7" s="29">
        <f>IF(SUM(F7:O7)=0,"",SUM(J5:J8))</f>
      </c>
      <c r="T7" s="402"/>
      <c r="U7" s="403"/>
      <c r="W7" s="81">
        <f>+X11+X14+W16</f>
        <v>0</v>
      </c>
      <c r="X7" s="82">
        <f>+W11+W14+X16</f>
        <v>0</v>
      </c>
      <c r="Y7" s="83">
        <f>+W7-X7</f>
        <v>0</v>
      </c>
      <c r="AL7" s="287"/>
      <c r="AM7" s="47">
        <f>AN11+AN14+AM16</f>
        <v>0</v>
      </c>
      <c r="AN7" s="47">
        <f>AM11+AM14+AN16</f>
        <v>0</v>
      </c>
      <c r="AO7" s="275">
        <f>AP11+AP14+AO16</f>
        <v>0</v>
      </c>
      <c r="AP7" s="277">
        <f>AO11+AO14+AP16</f>
        <v>0</v>
      </c>
      <c r="AQ7" s="276">
        <f>AR11+AR14+AQ16</f>
        <v>0</v>
      </c>
      <c r="AR7" s="277">
        <f>AQ11+AQ14+AR16</f>
        <v>0</v>
      </c>
      <c r="AS7" s="278" t="e">
        <f>AO7/AP7</f>
        <v>#DIV/0!</v>
      </c>
      <c r="AT7" s="279" t="e">
        <f>AQ7/AR7</f>
        <v>#DIV/0!</v>
      </c>
    </row>
    <row r="8" spans="1:46" ht="15.75" thickBot="1">
      <c r="A8" s="77"/>
      <c r="B8" s="36" t="s">
        <v>12</v>
      </c>
      <c r="C8" s="184">
        <v>1945</v>
      </c>
      <c r="D8" s="37" t="s">
        <v>171</v>
      </c>
      <c r="E8" s="38" t="s">
        <v>25</v>
      </c>
      <c r="F8" s="39">
        <f>S13</f>
      </c>
      <c r="G8" s="40">
        <f>R13</f>
      </c>
      <c r="H8" s="39">
        <f>S12</f>
      </c>
      <c r="I8" s="40">
        <f>R12</f>
      </c>
      <c r="J8" s="39">
        <f>S16</f>
      </c>
      <c r="K8" s="40">
        <f>R16</f>
      </c>
      <c r="L8" s="41"/>
      <c r="M8" s="42"/>
      <c r="N8" s="39"/>
      <c r="O8" s="40"/>
      <c r="P8" s="43">
        <f>IF(SUM(F8:O8)=0,"",COUNTIF(M5:M8,"3"))</f>
      </c>
      <c r="Q8" s="44">
        <f>IF(SUM(G8:P8)=0,"",COUNTIF(L5:L8,"3"))</f>
      </c>
      <c r="R8" s="45">
        <f>IF(SUM(F8:O9)=0,"",SUM(M5:M8))</f>
      </c>
      <c r="S8" s="46">
        <f>IF(SUM(F8:O8)=0,"",SUM(L5:L8))</f>
      </c>
      <c r="T8" s="404"/>
      <c r="U8" s="405"/>
      <c r="W8" s="81">
        <f>+X12+X13+X16</f>
        <v>0</v>
      </c>
      <c r="X8" s="82">
        <f>+W12+W13+W16</f>
        <v>0</v>
      </c>
      <c r="Y8" s="83">
        <f>+W8-X8</f>
        <v>0</v>
      </c>
      <c r="AL8" s="288"/>
      <c r="AM8" s="280">
        <f>AN12+AN13+AN16</f>
        <v>0</v>
      </c>
      <c r="AN8" s="280">
        <f>AM12+AM13+AM16</f>
        <v>0</v>
      </c>
      <c r="AO8" s="281">
        <f>AP12+AP13+AP16</f>
        <v>0</v>
      </c>
      <c r="AP8" s="283">
        <f>AO12+AO13+AO16</f>
        <v>0</v>
      </c>
      <c r="AQ8" s="282">
        <f>AR12+AR13+AR16</f>
        <v>0</v>
      </c>
      <c r="AR8" s="283">
        <f>AQ12+AQ13+AQ16</f>
        <v>0</v>
      </c>
      <c r="AS8" s="284" t="e">
        <f>AO8/AP8</f>
        <v>#DIV/0!</v>
      </c>
      <c r="AT8" s="285" t="e">
        <f>AQ8/AR8</f>
        <v>#DIV/0!</v>
      </c>
    </row>
    <row r="9" spans="1:26" ht="16.5" hidden="1" outlineLevel="1" thickTop="1">
      <c r="A9" s="77"/>
      <c r="B9" s="84"/>
      <c r="C9" s="130"/>
      <c r="D9" s="85" t="s">
        <v>66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88"/>
      <c r="W9" s="89"/>
      <c r="X9" s="90" t="s">
        <v>67</v>
      </c>
      <c r="Y9" s="91">
        <f>SUM(Y5:Y8)</f>
        <v>0</v>
      </c>
      <c r="Z9" s="90" t="str">
        <f>IF(Y9=0,"OK","Virhe")</f>
        <v>OK</v>
      </c>
    </row>
    <row r="10" spans="1:25" ht="16.5" hidden="1" outlineLevel="1" thickBot="1">
      <c r="A10" s="77"/>
      <c r="B10" s="92"/>
      <c r="C10" s="210"/>
      <c r="D10" s="93" t="s">
        <v>68</v>
      </c>
      <c r="E10" s="94"/>
      <c r="F10" s="94"/>
      <c r="G10" s="95"/>
      <c r="H10" s="330" t="s">
        <v>69</v>
      </c>
      <c r="I10" s="331"/>
      <c r="J10" s="332" t="s">
        <v>70</v>
      </c>
      <c r="K10" s="331"/>
      <c r="L10" s="332" t="s">
        <v>71</v>
      </c>
      <c r="M10" s="331"/>
      <c r="N10" s="332" t="s">
        <v>72</v>
      </c>
      <c r="O10" s="331"/>
      <c r="P10" s="332" t="s">
        <v>73</v>
      </c>
      <c r="Q10" s="331"/>
      <c r="R10" s="333" t="s">
        <v>74</v>
      </c>
      <c r="S10" s="334"/>
      <c r="U10" s="96"/>
      <c r="W10" s="97" t="s">
        <v>64</v>
      </c>
      <c r="X10" s="98"/>
      <c r="Y10" s="80" t="s">
        <v>65</v>
      </c>
    </row>
    <row r="11" spans="1:44" ht="15.75" hidden="1" outlineLevel="1">
      <c r="A11" s="77"/>
      <c r="B11" s="211" t="s">
        <v>75</v>
      </c>
      <c r="C11" s="179"/>
      <c r="D11" s="99" t="str">
        <f>IF(D5&gt;"",D5,"")</f>
        <v>Taneli Rautalin/Eemil Salakari</v>
      </c>
      <c r="E11" s="100" t="str">
        <f>IF(D7&gt;"",D7,"")</f>
        <v>Liam Wihuri Redmond/Gustav Söderholm</v>
      </c>
      <c r="F11" s="86"/>
      <c r="G11" s="101"/>
      <c r="H11" s="323"/>
      <c r="I11" s="324"/>
      <c r="J11" s="321"/>
      <c r="K11" s="322"/>
      <c r="L11" s="321"/>
      <c r="M11" s="322"/>
      <c r="N11" s="321"/>
      <c r="O11" s="322"/>
      <c r="P11" s="325"/>
      <c r="Q11" s="322"/>
      <c r="R11" s="102">
        <f aca="true" t="shared" si="1" ref="R11:R16">IF(COUNT(H11:P11)=0,"",COUNTIF(H11:P11,"&gt;=0"))</f>
      </c>
      <c r="S11" s="103">
        <f aca="true" t="shared" si="2" ref="S11:S16">IF(COUNT(H11:P11)=0,"",(IF(LEFT(H11,1)="-",1,0)+IF(LEFT(J11,1)="-",1,0)+IF(LEFT(L11,1)="-",1,0)+IF(LEFT(N11,1)="-",1,0)+IF(LEFT(P11,1)="-",1,0)))</f>
      </c>
      <c r="T11" s="104"/>
      <c r="U11" s="105"/>
      <c r="W11" s="106">
        <f aca="true" t="shared" si="3" ref="W11:X16">+AA11+AC11+AE11+AG11+AI11</f>
        <v>0</v>
      </c>
      <c r="X11" s="107">
        <f t="shared" si="3"/>
        <v>0</v>
      </c>
      <c r="Y11" s="108">
        <f aca="true" t="shared" si="4" ref="Y11:Y16">+W11-X11</f>
        <v>0</v>
      </c>
      <c r="AA11" s="109">
        <f>IF(H11="",0,IF(LEFT(H11,1)="-",ABS(H11),(IF(H11&gt;9,H11+2,11))))</f>
        <v>0</v>
      </c>
      <c r="AB11" s="110">
        <f aca="true" t="shared" si="5" ref="AB11:AB16">IF(H11="",0,IF(LEFT(H11,1)="-",(IF(ABS(H11)&gt;9,(ABS(H11)+2),11)),H11))</f>
        <v>0</v>
      </c>
      <c r="AC11" s="109">
        <f>IF(J11="",0,IF(LEFT(J11,1)="-",ABS(J11),(IF(J11&gt;9,J11+2,11))))</f>
        <v>0</v>
      </c>
      <c r="AD11" s="110">
        <f aca="true" t="shared" si="6" ref="AD11:AD16">IF(J11="",0,IF(LEFT(J11,1)="-",(IF(ABS(J11)&gt;9,(ABS(J11)+2),11)),J11))</f>
        <v>0</v>
      </c>
      <c r="AE11" s="109">
        <f>IF(L11="",0,IF(LEFT(L11,1)="-",ABS(L11),(IF(L11&gt;9,L11+2,11))))</f>
        <v>0</v>
      </c>
      <c r="AF11" s="110">
        <f aca="true" t="shared" si="7" ref="AF11:AF16">IF(L11="",0,IF(LEFT(L11,1)="-",(IF(ABS(L11)&gt;9,(ABS(L11)+2),11)),L11))</f>
        <v>0</v>
      </c>
      <c r="AG11" s="109">
        <f>IF(N11="",0,IF(LEFT(N11,1)="-",ABS(N11),(IF(N11&gt;9,N11+2,11))))</f>
        <v>0</v>
      </c>
      <c r="AH11" s="110">
        <f aca="true" t="shared" si="8" ref="AH11:AH16">IF(N11="",0,IF(LEFT(N11,1)="-",(IF(ABS(N11)&gt;9,(ABS(N11)+2),11)),N11))</f>
        <v>0</v>
      </c>
      <c r="AI11" s="109">
        <f aca="true" t="shared" si="9" ref="AI11:AI16">IF(P11="",0,IF(LEFT(P11,1)="-",ABS(P11),(IF(P11&gt;9,P11+2,11))))</f>
        <v>0</v>
      </c>
      <c r="AJ11" s="110">
        <f aca="true" t="shared" si="10" ref="AJ11:AJ16">IF(P11="",0,IF(LEFT(P11,1)="-",(IF(ABS(P11)&gt;9,(ABS(P11)+2),11)),P11))</f>
        <v>0</v>
      </c>
      <c r="AL11" s="289">
        <f>IF(OR(ISBLANK(AL5),ISBLANK(AL7)),0,1)</f>
        <v>0</v>
      </c>
      <c r="AM11" s="291">
        <f aca="true" t="shared" si="11" ref="AM11:AM16">IF(AO11=3,1,0)</f>
        <v>0</v>
      </c>
      <c r="AN11" s="206">
        <f aca="true" t="shared" si="12" ref="AN11:AN16">IF(AP11=3,1,0)</f>
        <v>0</v>
      </c>
      <c r="AO11" s="291">
        <f aca="true" t="shared" si="13" ref="AO11:AO16">IF($AL11=1,$AL11*R11,0)</f>
        <v>0</v>
      </c>
      <c r="AP11" s="206">
        <f aca="true" t="shared" si="14" ref="AP11:AP16">IF($AL11=1,$AL11*S11,0)</f>
        <v>0</v>
      </c>
      <c r="AQ11" s="291">
        <f aca="true" t="shared" si="15" ref="AQ11:AQ16">$AL11*W11</f>
        <v>0</v>
      </c>
      <c r="AR11" s="206">
        <f aca="true" t="shared" si="16" ref="AR11:AR16">$AL11*X11</f>
        <v>0</v>
      </c>
    </row>
    <row r="12" spans="1:44" ht="15.75" hidden="1" outlineLevel="1">
      <c r="A12" s="77"/>
      <c r="B12" s="212" t="s">
        <v>76</v>
      </c>
      <c r="C12" s="179"/>
      <c r="D12" s="99" t="str">
        <f>IF(D6&gt;"",D6,"")</f>
        <v>Arttu Pihkala/Lauri Jalkanen</v>
      </c>
      <c r="E12" s="111" t="str">
        <f>IF(D8&gt;"",D8,"")</f>
        <v>Roni Suoniemi/Malik Abudu</v>
      </c>
      <c r="F12" s="112"/>
      <c r="G12" s="101"/>
      <c r="H12" s="314"/>
      <c r="I12" s="315"/>
      <c r="J12" s="314"/>
      <c r="K12" s="315"/>
      <c r="L12" s="314"/>
      <c r="M12" s="315"/>
      <c r="N12" s="314"/>
      <c r="O12" s="315"/>
      <c r="P12" s="314"/>
      <c r="Q12" s="315"/>
      <c r="R12" s="102">
        <f t="shared" si="1"/>
      </c>
      <c r="S12" s="103">
        <f t="shared" si="2"/>
      </c>
      <c r="T12" s="113"/>
      <c r="U12" s="114"/>
      <c r="W12" s="106">
        <f t="shared" si="3"/>
        <v>0</v>
      </c>
      <c r="X12" s="107">
        <f t="shared" si="3"/>
        <v>0</v>
      </c>
      <c r="Y12" s="108">
        <f t="shared" si="4"/>
        <v>0</v>
      </c>
      <c r="AA12" s="115">
        <f>IF(H12="",0,IF(LEFT(H12,1)="-",ABS(H12),(IF(H12&gt;9,H12+2,11))))</f>
        <v>0</v>
      </c>
      <c r="AB12" s="116">
        <f t="shared" si="5"/>
        <v>0</v>
      </c>
      <c r="AC12" s="115">
        <f>IF(J12="",0,IF(LEFT(J12,1)="-",ABS(J12),(IF(J12&gt;9,J12+2,11))))</f>
        <v>0</v>
      </c>
      <c r="AD12" s="116">
        <f t="shared" si="6"/>
        <v>0</v>
      </c>
      <c r="AE12" s="115">
        <f>IF(L12="",0,IF(LEFT(L12,1)="-",ABS(L12),(IF(L12&gt;9,L12+2,11))))</f>
        <v>0</v>
      </c>
      <c r="AF12" s="116">
        <f t="shared" si="7"/>
        <v>0</v>
      </c>
      <c r="AG12" s="115">
        <f>IF(N12="",0,IF(LEFT(N12,1)="-",ABS(N12),(IF(N12&gt;9,N12+2,11))))</f>
        <v>0</v>
      </c>
      <c r="AH12" s="116">
        <f t="shared" si="8"/>
        <v>0</v>
      </c>
      <c r="AI12" s="115">
        <f t="shared" si="9"/>
        <v>0</v>
      </c>
      <c r="AJ12" s="116">
        <f t="shared" si="10"/>
        <v>0</v>
      </c>
      <c r="AL12" s="207">
        <f>IF(OR(ISBLANK(AL6),ISBLANK(AL8)),0,1)</f>
        <v>0</v>
      </c>
      <c r="AM12" s="292">
        <f t="shared" si="11"/>
        <v>0</v>
      </c>
      <c r="AN12" s="208">
        <f t="shared" si="12"/>
        <v>0</v>
      </c>
      <c r="AO12" s="292">
        <f t="shared" si="13"/>
        <v>0</v>
      </c>
      <c r="AP12" s="208">
        <f t="shared" si="14"/>
        <v>0</v>
      </c>
      <c r="AQ12" s="292">
        <f t="shared" si="15"/>
        <v>0</v>
      </c>
      <c r="AR12" s="208">
        <f t="shared" si="16"/>
        <v>0</v>
      </c>
    </row>
    <row r="13" spans="1:44" ht="16.5" hidden="1" outlineLevel="1" thickBot="1">
      <c r="A13" s="77"/>
      <c r="B13" s="212" t="s">
        <v>77</v>
      </c>
      <c r="C13" s="179"/>
      <c r="D13" s="117" t="str">
        <f>IF(D5&gt;"",D5,"")</f>
        <v>Taneli Rautalin/Eemil Salakari</v>
      </c>
      <c r="E13" s="118" t="str">
        <f>IF(D8&gt;"",D8,"")</f>
        <v>Roni Suoniemi/Malik Abudu</v>
      </c>
      <c r="F13" s="94"/>
      <c r="G13" s="95"/>
      <c r="H13" s="319"/>
      <c r="I13" s="320"/>
      <c r="J13" s="319"/>
      <c r="K13" s="320"/>
      <c r="L13" s="319"/>
      <c r="M13" s="320"/>
      <c r="N13" s="319"/>
      <c r="O13" s="320"/>
      <c r="P13" s="319"/>
      <c r="Q13" s="320"/>
      <c r="R13" s="102">
        <f t="shared" si="1"/>
      </c>
      <c r="S13" s="103">
        <f t="shared" si="2"/>
      </c>
      <c r="T13" s="113"/>
      <c r="U13" s="114"/>
      <c r="W13" s="106">
        <f t="shared" si="3"/>
        <v>0</v>
      </c>
      <c r="X13" s="107">
        <f t="shared" si="3"/>
        <v>0</v>
      </c>
      <c r="Y13" s="108">
        <f t="shared" si="4"/>
        <v>0</v>
      </c>
      <c r="AA13" s="115">
        <f aca="true" t="shared" si="17" ref="AA13:AG16">IF(H13="",0,IF(LEFT(H13,1)="-",ABS(H13),(IF(H13&gt;9,H13+2,11))))</f>
        <v>0</v>
      </c>
      <c r="AB13" s="116">
        <f t="shared" si="5"/>
        <v>0</v>
      </c>
      <c r="AC13" s="115">
        <f t="shared" si="17"/>
        <v>0</v>
      </c>
      <c r="AD13" s="116">
        <f t="shared" si="6"/>
        <v>0</v>
      </c>
      <c r="AE13" s="115">
        <f t="shared" si="17"/>
        <v>0</v>
      </c>
      <c r="AF13" s="116">
        <f t="shared" si="7"/>
        <v>0</v>
      </c>
      <c r="AG13" s="115">
        <f t="shared" si="17"/>
        <v>0</v>
      </c>
      <c r="AH13" s="116">
        <f t="shared" si="8"/>
        <v>0</v>
      </c>
      <c r="AI13" s="115">
        <f t="shared" si="9"/>
        <v>0</v>
      </c>
      <c r="AJ13" s="116">
        <f t="shared" si="10"/>
        <v>0</v>
      </c>
      <c r="AL13" s="207">
        <f>IF(OR(ISBLANK(AL5),ISBLANK(AL8)),0,1)</f>
        <v>0</v>
      </c>
      <c r="AM13" s="292">
        <f t="shared" si="11"/>
        <v>0</v>
      </c>
      <c r="AN13" s="208">
        <f t="shared" si="12"/>
        <v>0</v>
      </c>
      <c r="AO13" s="292">
        <f t="shared" si="13"/>
        <v>0</v>
      </c>
      <c r="AP13" s="208">
        <f t="shared" si="14"/>
        <v>0</v>
      </c>
      <c r="AQ13" s="292">
        <f t="shared" si="15"/>
        <v>0</v>
      </c>
      <c r="AR13" s="208">
        <f t="shared" si="16"/>
        <v>0</v>
      </c>
    </row>
    <row r="14" spans="1:44" ht="15.75" hidden="1" outlineLevel="1">
      <c r="A14" s="77"/>
      <c r="B14" s="212" t="s">
        <v>78</v>
      </c>
      <c r="C14" s="179"/>
      <c r="D14" s="99" t="str">
        <f>IF(D6&gt;"",D6,"")</f>
        <v>Arttu Pihkala/Lauri Jalkanen</v>
      </c>
      <c r="E14" s="111" t="str">
        <f>IF(D7&gt;"",D7,"")</f>
        <v>Liam Wihuri Redmond/Gustav Söderholm</v>
      </c>
      <c r="F14" s="86"/>
      <c r="G14" s="101"/>
      <c r="H14" s="321"/>
      <c r="I14" s="322"/>
      <c r="J14" s="321"/>
      <c r="K14" s="322"/>
      <c r="L14" s="321"/>
      <c r="M14" s="322"/>
      <c r="N14" s="321"/>
      <c r="O14" s="322"/>
      <c r="P14" s="321"/>
      <c r="Q14" s="322"/>
      <c r="R14" s="102">
        <f t="shared" si="1"/>
      </c>
      <c r="S14" s="103">
        <f t="shared" si="2"/>
      </c>
      <c r="T14" s="113"/>
      <c r="U14" s="114"/>
      <c r="W14" s="106">
        <f t="shared" si="3"/>
        <v>0</v>
      </c>
      <c r="X14" s="107">
        <f t="shared" si="3"/>
        <v>0</v>
      </c>
      <c r="Y14" s="108">
        <f t="shared" si="4"/>
        <v>0</v>
      </c>
      <c r="AA14" s="115">
        <f t="shared" si="17"/>
        <v>0</v>
      </c>
      <c r="AB14" s="116">
        <f t="shared" si="5"/>
        <v>0</v>
      </c>
      <c r="AC14" s="115">
        <f t="shared" si="17"/>
        <v>0</v>
      </c>
      <c r="AD14" s="116">
        <f t="shared" si="6"/>
        <v>0</v>
      </c>
      <c r="AE14" s="115">
        <f t="shared" si="17"/>
        <v>0</v>
      </c>
      <c r="AF14" s="116">
        <f t="shared" si="7"/>
        <v>0</v>
      </c>
      <c r="AG14" s="115">
        <f t="shared" si="17"/>
        <v>0</v>
      </c>
      <c r="AH14" s="116">
        <f t="shared" si="8"/>
        <v>0</v>
      </c>
      <c r="AI14" s="115">
        <f t="shared" si="9"/>
        <v>0</v>
      </c>
      <c r="AJ14" s="116">
        <f t="shared" si="10"/>
        <v>0</v>
      </c>
      <c r="AL14" s="207">
        <f>IF(OR(ISBLANK(AL6),ISBLANK(AL7)),0,1)</f>
        <v>0</v>
      </c>
      <c r="AM14" s="292">
        <f t="shared" si="11"/>
        <v>0</v>
      </c>
      <c r="AN14" s="208">
        <f t="shared" si="12"/>
        <v>0</v>
      </c>
      <c r="AO14" s="292">
        <f t="shared" si="13"/>
        <v>0</v>
      </c>
      <c r="AP14" s="208">
        <f t="shared" si="14"/>
        <v>0</v>
      </c>
      <c r="AQ14" s="292">
        <f t="shared" si="15"/>
        <v>0</v>
      </c>
      <c r="AR14" s="208">
        <f t="shared" si="16"/>
        <v>0</v>
      </c>
    </row>
    <row r="15" spans="1:44" ht="15.75" hidden="1" outlineLevel="1">
      <c r="A15" s="77"/>
      <c r="B15" s="212" t="s">
        <v>79</v>
      </c>
      <c r="C15" s="179"/>
      <c r="D15" s="99" t="str">
        <f>IF(D5&gt;"",D5,"")</f>
        <v>Taneli Rautalin/Eemil Salakari</v>
      </c>
      <c r="E15" s="111" t="str">
        <f>IF(D6&gt;"",D6,"")</f>
        <v>Arttu Pihkala/Lauri Jalkanen</v>
      </c>
      <c r="F15" s="112"/>
      <c r="G15" s="101"/>
      <c r="H15" s="314"/>
      <c r="I15" s="315"/>
      <c r="J15" s="314"/>
      <c r="K15" s="315"/>
      <c r="L15" s="316"/>
      <c r="M15" s="315"/>
      <c r="N15" s="314"/>
      <c r="O15" s="315"/>
      <c r="P15" s="314"/>
      <c r="Q15" s="315"/>
      <c r="R15" s="102">
        <f t="shared" si="1"/>
      </c>
      <c r="S15" s="103">
        <f t="shared" si="2"/>
      </c>
      <c r="T15" s="113"/>
      <c r="U15" s="114"/>
      <c r="W15" s="106">
        <f t="shared" si="3"/>
        <v>0</v>
      </c>
      <c r="X15" s="107">
        <f t="shared" si="3"/>
        <v>0</v>
      </c>
      <c r="Y15" s="108">
        <f t="shared" si="4"/>
        <v>0</v>
      </c>
      <c r="AA15" s="115">
        <f t="shared" si="17"/>
        <v>0</v>
      </c>
      <c r="AB15" s="116">
        <f t="shared" si="5"/>
        <v>0</v>
      </c>
      <c r="AC15" s="115">
        <f t="shared" si="17"/>
        <v>0</v>
      </c>
      <c r="AD15" s="116">
        <f t="shared" si="6"/>
        <v>0</v>
      </c>
      <c r="AE15" s="115">
        <f t="shared" si="17"/>
        <v>0</v>
      </c>
      <c r="AF15" s="116">
        <f t="shared" si="7"/>
        <v>0</v>
      </c>
      <c r="AG15" s="115">
        <f t="shared" si="17"/>
        <v>0</v>
      </c>
      <c r="AH15" s="116">
        <f t="shared" si="8"/>
        <v>0</v>
      </c>
      <c r="AI15" s="115">
        <f t="shared" si="9"/>
        <v>0</v>
      </c>
      <c r="AJ15" s="116">
        <f t="shared" si="10"/>
        <v>0</v>
      </c>
      <c r="AL15" s="207">
        <f>IF(OR(ISBLANK(AL5),ISBLANK(AL6)),0,1)</f>
        <v>0</v>
      </c>
      <c r="AM15" s="292">
        <f t="shared" si="11"/>
        <v>0</v>
      </c>
      <c r="AN15" s="208">
        <f t="shared" si="12"/>
        <v>0</v>
      </c>
      <c r="AO15" s="292">
        <f t="shared" si="13"/>
        <v>0</v>
      </c>
      <c r="AP15" s="208">
        <f t="shared" si="14"/>
        <v>0</v>
      </c>
      <c r="AQ15" s="292">
        <f t="shared" si="15"/>
        <v>0</v>
      </c>
      <c r="AR15" s="208">
        <f t="shared" si="16"/>
        <v>0</v>
      </c>
    </row>
    <row r="16" spans="1:44" ht="16.5" hidden="1" outlineLevel="1" thickBot="1">
      <c r="A16" s="77"/>
      <c r="B16" s="213" t="s">
        <v>80</v>
      </c>
      <c r="C16" s="180"/>
      <c r="D16" s="119" t="str">
        <f>IF(D7&gt;"",D7,"")</f>
        <v>Liam Wihuri Redmond/Gustav Söderholm</v>
      </c>
      <c r="E16" s="120" t="str">
        <f>IF(D8&gt;"",D8,"")</f>
        <v>Roni Suoniemi/Malik Abudu</v>
      </c>
      <c r="F16" s="121"/>
      <c r="G16" s="122"/>
      <c r="H16" s="317"/>
      <c r="I16" s="318"/>
      <c r="J16" s="317"/>
      <c r="K16" s="318"/>
      <c r="L16" s="317"/>
      <c r="M16" s="318"/>
      <c r="N16" s="317"/>
      <c r="O16" s="318"/>
      <c r="P16" s="317"/>
      <c r="Q16" s="318"/>
      <c r="R16" s="123">
        <f t="shared" si="1"/>
      </c>
      <c r="S16" s="124">
        <f t="shared" si="2"/>
      </c>
      <c r="T16" s="125"/>
      <c r="U16" s="126"/>
      <c r="W16" s="106">
        <f t="shared" si="3"/>
        <v>0</v>
      </c>
      <c r="X16" s="107">
        <f t="shared" si="3"/>
        <v>0</v>
      </c>
      <c r="Y16" s="108">
        <f t="shared" si="4"/>
        <v>0</v>
      </c>
      <c r="AA16" s="127">
        <f t="shared" si="17"/>
        <v>0</v>
      </c>
      <c r="AB16" s="128">
        <f t="shared" si="5"/>
        <v>0</v>
      </c>
      <c r="AC16" s="127">
        <f t="shared" si="17"/>
        <v>0</v>
      </c>
      <c r="AD16" s="128">
        <f t="shared" si="6"/>
        <v>0</v>
      </c>
      <c r="AE16" s="127">
        <f t="shared" si="17"/>
        <v>0</v>
      </c>
      <c r="AF16" s="128">
        <f t="shared" si="7"/>
        <v>0</v>
      </c>
      <c r="AG16" s="127">
        <f t="shared" si="17"/>
        <v>0</v>
      </c>
      <c r="AH16" s="128">
        <f t="shared" si="8"/>
        <v>0</v>
      </c>
      <c r="AI16" s="127">
        <f t="shared" si="9"/>
        <v>0</v>
      </c>
      <c r="AJ16" s="128">
        <f t="shared" si="10"/>
        <v>0</v>
      </c>
      <c r="AL16" s="290">
        <f>IF(OR(ISBLANK(AL7),ISBLANK(AL8)),0,1)</f>
        <v>0</v>
      </c>
      <c r="AM16" s="293">
        <f t="shared" si="11"/>
        <v>0</v>
      </c>
      <c r="AN16" s="209">
        <f t="shared" si="12"/>
        <v>0</v>
      </c>
      <c r="AO16" s="293">
        <f t="shared" si="13"/>
        <v>0</v>
      </c>
      <c r="AP16" s="209">
        <f t="shared" si="14"/>
        <v>0</v>
      </c>
      <c r="AQ16" s="293">
        <f t="shared" si="15"/>
        <v>0</v>
      </c>
      <c r="AR16" s="209">
        <f t="shared" si="16"/>
        <v>0</v>
      </c>
    </row>
    <row r="17" ht="16.5" collapsed="1" thickBot="1" thickTop="1">
      <c r="A17" s="77"/>
    </row>
    <row r="18" spans="1:21" ht="16.5" thickTop="1">
      <c r="A18" s="77"/>
      <c r="B18" s="1"/>
      <c r="C18" s="177"/>
      <c r="D18" s="2" t="s">
        <v>126</v>
      </c>
      <c r="E18" s="3"/>
      <c r="F18" s="3"/>
      <c r="G18" s="3"/>
      <c r="H18" s="4"/>
      <c r="I18" s="3"/>
      <c r="J18" s="5" t="s">
        <v>0</v>
      </c>
      <c r="K18" s="6"/>
      <c r="L18" s="339" t="s">
        <v>49</v>
      </c>
      <c r="M18" s="340"/>
      <c r="N18" s="340"/>
      <c r="O18" s="341"/>
      <c r="P18" s="342" t="s">
        <v>2</v>
      </c>
      <c r="Q18" s="343"/>
      <c r="R18" s="343"/>
      <c r="S18" s="344">
        <v>2</v>
      </c>
      <c r="T18" s="345"/>
      <c r="U18" s="346"/>
    </row>
    <row r="19" spans="1:46" ht="16.5" thickBot="1">
      <c r="A19" s="77"/>
      <c r="B19" s="7"/>
      <c r="C19" s="178"/>
      <c r="D19" s="8" t="s">
        <v>3</v>
      </c>
      <c r="E19" s="9" t="s">
        <v>4</v>
      </c>
      <c r="F19" s="347">
        <v>4</v>
      </c>
      <c r="G19" s="348"/>
      <c r="H19" s="349"/>
      <c r="I19" s="350" t="s">
        <v>5</v>
      </c>
      <c r="J19" s="351"/>
      <c r="K19" s="351"/>
      <c r="L19" s="352">
        <v>41343</v>
      </c>
      <c r="M19" s="352"/>
      <c r="N19" s="352"/>
      <c r="O19" s="353"/>
      <c r="P19" s="10" t="s">
        <v>6</v>
      </c>
      <c r="Q19" s="192"/>
      <c r="R19" s="192"/>
      <c r="S19" s="354">
        <v>0.375</v>
      </c>
      <c r="T19" s="355"/>
      <c r="U19" s="356"/>
      <c r="AM19" s="357" t="s">
        <v>373</v>
      </c>
      <c r="AN19" s="358"/>
      <c r="AO19" s="247"/>
      <c r="AP19" s="247"/>
      <c r="AQ19" s="247"/>
      <c r="AR19" s="247"/>
      <c r="AS19" s="268" t="s">
        <v>374</v>
      </c>
      <c r="AT19" s="268" t="s">
        <v>375</v>
      </c>
    </row>
    <row r="20" spans="1:46" ht="16.5" thickTop="1">
      <c r="A20" s="77"/>
      <c r="B20" s="12"/>
      <c r="C20" s="182" t="s">
        <v>151</v>
      </c>
      <c r="D20" s="13" t="s">
        <v>7</v>
      </c>
      <c r="E20" s="14" t="s">
        <v>8</v>
      </c>
      <c r="F20" s="335" t="s">
        <v>9</v>
      </c>
      <c r="G20" s="336"/>
      <c r="H20" s="335" t="s">
        <v>10</v>
      </c>
      <c r="I20" s="336"/>
      <c r="J20" s="335" t="s">
        <v>11</v>
      </c>
      <c r="K20" s="336"/>
      <c r="L20" s="335" t="s">
        <v>12</v>
      </c>
      <c r="M20" s="336"/>
      <c r="N20" s="335"/>
      <c r="O20" s="336"/>
      <c r="P20" s="15" t="s">
        <v>13</v>
      </c>
      <c r="Q20" s="16" t="s">
        <v>14</v>
      </c>
      <c r="R20" s="17" t="s">
        <v>15</v>
      </c>
      <c r="S20" s="18"/>
      <c r="T20" s="337" t="s">
        <v>16</v>
      </c>
      <c r="U20" s="338"/>
      <c r="W20" s="78" t="s">
        <v>64</v>
      </c>
      <c r="X20" s="79"/>
      <c r="Y20" s="80" t="s">
        <v>65</v>
      </c>
      <c r="AL20" s="269" t="s">
        <v>376</v>
      </c>
      <c r="AM20" s="270" t="s">
        <v>377</v>
      </c>
      <c r="AN20" s="270" t="s">
        <v>378</v>
      </c>
      <c r="AO20" s="271" t="s">
        <v>379</v>
      </c>
      <c r="AP20" s="273" t="s">
        <v>380</v>
      </c>
      <c r="AQ20" s="272" t="s">
        <v>381</v>
      </c>
      <c r="AR20" s="273" t="s">
        <v>382</v>
      </c>
      <c r="AS20" s="269" t="s">
        <v>383</v>
      </c>
      <c r="AT20" s="274" t="s">
        <v>384</v>
      </c>
    </row>
    <row r="21" spans="1:46" ht="15">
      <c r="A21" s="77"/>
      <c r="B21" s="19" t="s">
        <v>9</v>
      </c>
      <c r="C21" s="183">
        <v>2942</v>
      </c>
      <c r="D21" s="20" t="s">
        <v>55</v>
      </c>
      <c r="E21" s="21" t="s">
        <v>28</v>
      </c>
      <c r="F21" s="22"/>
      <c r="G21" s="23"/>
      <c r="H21" s="24">
        <f>+R31</f>
      </c>
      <c r="I21" s="25">
        <f>+S31</f>
      </c>
      <c r="J21" s="24">
        <f>R27</f>
      </c>
      <c r="K21" s="25">
        <f>S27</f>
      </c>
      <c r="L21" s="24">
        <f>R29</f>
      </c>
      <c r="M21" s="25">
        <f>S29</f>
      </c>
      <c r="N21" s="24"/>
      <c r="O21" s="25"/>
      <c r="P21" s="26">
        <f>IF(SUM(F21:O21)=0,"",COUNTIF(G21:G24,"3"))</f>
      </c>
      <c r="Q21" s="27">
        <f>IF(SUM(G21:P21)=0,"",COUNTIF(F21:F24,"3"))</f>
      </c>
      <c r="R21" s="28">
        <f>IF(SUM(F21:O21)=0,"",SUM(G21:G24))</f>
      </c>
      <c r="S21" s="29">
        <f>IF(SUM(F21:O21)=0,"",SUM(F21:F24))</f>
      </c>
      <c r="T21" s="402"/>
      <c r="U21" s="403"/>
      <c r="W21" s="81">
        <f>+W27+W29+W31</f>
        <v>0</v>
      </c>
      <c r="X21" s="82">
        <f>+X27+X29+X31</f>
        <v>0</v>
      </c>
      <c r="Y21" s="83">
        <f>+W21-X21</f>
        <v>0</v>
      </c>
      <c r="AL21" s="286"/>
      <c r="AM21" s="47">
        <f aca="true" t="shared" si="18" ref="AM21:AR21">AM27+AM29+AM31</f>
        <v>0</v>
      </c>
      <c r="AN21" s="47">
        <f t="shared" si="18"/>
        <v>0</v>
      </c>
      <c r="AO21" s="275">
        <f t="shared" si="18"/>
        <v>0</v>
      </c>
      <c r="AP21" s="277">
        <f t="shared" si="18"/>
        <v>0</v>
      </c>
      <c r="AQ21" s="276">
        <f t="shared" si="18"/>
        <v>0</v>
      </c>
      <c r="AR21" s="277">
        <f t="shared" si="18"/>
        <v>0</v>
      </c>
      <c r="AS21" s="278" t="e">
        <f>AO21/AP21</f>
        <v>#DIV/0!</v>
      </c>
      <c r="AT21" s="279" t="e">
        <f>AQ21/AR21</f>
        <v>#DIV/0!</v>
      </c>
    </row>
    <row r="22" spans="1:46" ht="15">
      <c r="A22" s="77"/>
      <c r="B22" s="30" t="s">
        <v>10</v>
      </c>
      <c r="C22" s="183">
        <v>2399</v>
      </c>
      <c r="D22" s="20" t="s">
        <v>56</v>
      </c>
      <c r="E22" s="31" t="s">
        <v>3</v>
      </c>
      <c r="F22" s="32">
        <f>+S31</f>
      </c>
      <c r="G22" s="33">
        <f>+R31</f>
      </c>
      <c r="H22" s="34"/>
      <c r="I22" s="35"/>
      <c r="J22" s="32">
        <f>R30</f>
      </c>
      <c r="K22" s="33">
        <f>S30</f>
      </c>
      <c r="L22" s="32">
        <f>R28</f>
      </c>
      <c r="M22" s="33">
        <f>S28</f>
      </c>
      <c r="N22" s="32"/>
      <c r="O22" s="33"/>
      <c r="P22" s="26">
        <f>IF(SUM(F22:O22)=0,"",COUNTIF(I21:I24,"3"))</f>
      </c>
      <c r="Q22" s="27">
        <f>IF(SUM(G22:P22)=0,"",COUNTIF(H21:H24,"3"))</f>
      </c>
      <c r="R22" s="28">
        <f>IF(SUM(F22:O22)=0,"",SUM(I21:I24))</f>
      </c>
      <c r="S22" s="29">
        <f>IF(SUM(F22:O22)=0,"",SUM(H21:H24))</f>
      </c>
      <c r="T22" s="402"/>
      <c r="U22" s="403"/>
      <c r="W22" s="81">
        <f>+W28+W30+X31</f>
        <v>0</v>
      </c>
      <c r="X22" s="82">
        <f>+X28+X30+W31</f>
        <v>0</v>
      </c>
      <c r="Y22" s="83">
        <f>+W22-X22</f>
        <v>0</v>
      </c>
      <c r="AL22" s="287"/>
      <c r="AM22" s="47">
        <f>AM28+AM30+AN31</f>
        <v>0</v>
      </c>
      <c r="AN22" s="47">
        <f>AN28+AN30+AM31</f>
        <v>0</v>
      </c>
      <c r="AO22" s="275">
        <f>AO28+AO30+AP31</f>
        <v>0</v>
      </c>
      <c r="AP22" s="277">
        <f>AP28+AP30+AO31</f>
        <v>0</v>
      </c>
      <c r="AQ22" s="276">
        <f>AQ28+AQ30+AR31</f>
        <v>0</v>
      </c>
      <c r="AR22" s="277">
        <f>AR28+AR30+AQ31</f>
        <v>0</v>
      </c>
      <c r="AS22" s="278" t="e">
        <f>AO22/AP22</f>
        <v>#DIV/0!</v>
      </c>
      <c r="AT22" s="279" t="e">
        <f>AQ22/AR22</f>
        <v>#DIV/0!</v>
      </c>
    </row>
    <row r="23" spans="1:46" ht="15">
      <c r="A23" s="77"/>
      <c r="B23" s="30" t="s">
        <v>11</v>
      </c>
      <c r="C23" s="183">
        <v>2125</v>
      </c>
      <c r="D23" s="20" t="s">
        <v>53</v>
      </c>
      <c r="E23" s="31" t="s">
        <v>25</v>
      </c>
      <c r="F23" s="32">
        <f>+S27</f>
      </c>
      <c r="G23" s="33">
        <f>+R27</f>
      </c>
      <c r="H23" s="32">
        <f>S30</f>
      </c>
      <c r="I23" s="33">
        <f>R30</f>
      </c>
      <c r="J23" s="34"/>
      <c r="K23" s="35"/>
      <c r="L23" s="32">
        <f>R32</f>
      </c>
      <c r="M23" s="33">
        <f>S32</f>
      </c>
      <c r="N23" s="32"/>
      <c r="O23" s="33"/>
      <c r="P23" s="26">
        <f>IF(SUM(F23:O23)=0,"",COUNTIF(K21:K24,"3"))</f>
      </c>
      <c r="Q23" s="27">
        <f>IF(SUM(G23:P23)=0,"",COUNTIF(J21:J24,"3"))</f>
      </c>
      <c r="R23" s="28">
        <f>IF(SUM(F23:O23)=0,"",SUM(K21:K24))</f>
      </c>
      <c r="S23" s="29">
        <f>IF(SUM(F23:O23)=0,"",SUM(J21:J24))</f>
      </c>
      <c r="T23" s="402"/>
      <c r="U23" s="403"/>
      <c r="W23" s="81">
        <f>+X27+X30+W32</f>
        <v>0</v>
      </c>
      <c r="X23" s="82">
        <f>+W27+W30+X32</f>
        <v>0</v>
      </c>
      <c r="Y23" s="83">
        <f>+W23-X23</f>
        <v>0</v>
      </c>
      <c r="AL23" s="287"/>
      <c r="AM23" s="47">
        <f>AN27+AN30+AM32</f>
        <v>0</v>
      </c>
      <c r="AN23" s="47">
        <f>AM27+AM30+AN32</f>
        <v>0</v>
      </c>
      <c r="AO23" s="275">
        <f>AP27+AP30+AO32</f>
        <v>0</v>
      </c>
      <c r="AP23" s="277">
        <f>AO27+AO30+AP32</f>
        <v>0</v>
      </c>
      <c r="AQ23" s="276">
        <f>AR27+AR30+AQ32</f>
        <v>0</v>
      </c>
      <c r="AR23" s="277">
        <f>AQ27+AQ30+AR32</f>
        <v>0</v>
      </c>
      <c r="AS23" s="278" t="e">
        <f>AO23/AP23</f>
        <v>#DIV/0!</v>
      </c>
      <c r="AT23" s="279" t="e">
        <f>AQ23/AR23</f>
        <v>#DIV/0!</v>
      </c>
    </row>
    <row r="24" spans="1:46" ht="15.75" thickBot="1">
      <c r="A24" s="77"/>
      <c r="B24" s="36" t="s">
        <v>12</v>
      </c>
      <c r="C24" s="184">
        <v>1901</v>
      </c>
      <c r="D24" s="37" t="s">
        <v>57</v>
      </c>
      <c r="E24" s="38" t="s">
        <v>25</v>
      </c>
      <c r="F24" s="39">
        <f>S29</f>
      </c>
      <c r="G24" s="40">
        <f>R29</f>
      </c>
      <c r="H24" s="39">
        <f>S28</f>
      </c>
      <c r="I24" s="40">
        <f>R28</f>
      </c>
      <c r="J24" s="39">
        <f>S32</f>
      </c>
      <c r="K24" s="40">
        <f>R32</f>
      </c>
      <c r="L24" s="41"/>
      <c r="M24" s="42"/>
      <c r="N24" s="39"/>
      <c r="O24" s="40"/>
      <c r="P24" s="43">
        <f>IF(SUM(F24:O24)=0,"",COUNTIF(M21:M24,"3"))</f>
      </c>
      <c r="Q24" s="44">
        <f>IF(SUM(G24:P24)=0,"",COUNTIF(L21:L24,"3"))</f>
      </c>
      <c r="R24" s="45">
        <f>IF(SUM(F24:O25)=0,"",SUM(M21:M24))</f>
      </c>
      <c r="S24" s="46">
        <f>IF(SUM(F24:O24)=0,"",SUM(L21:L24))</f>
      </c>
      <c r="T24" s="404"/>
      <c r="U24" s="405"/>
      <c r="W24" s="81">
        <f>+X28+X29+X32</f>
        <v>0</v>
      </c>
      <c r="X24" s="82">
        <f>+W28+W29+W32</f>
        <v>0</v>
      </c>
      <c r="Y24" s="83">
        <f>+W24-X24</f>
        <v>0</v>
      </c>
      <c r="AL24" s="288"/>
      <c r="AM24" s="280">
        <f>AN28+AN29+AN32</f>
        <v>0</v>
      </c>
      <c r="AN24" s="280">
        <f>AM28+AM29+AM32</f>
        <v>0</v>
      </c>
      <c r="AO24" s="281">
        <f>AP28+AP29+AP32</f>
        <v>0</v>
      </c>
      <c r="AP24" s="283">
        <f>AO28+AO29+AO32</f>
        <v>0</v>
      </c>
      <c r="AQ24" s="282">
        <f>AR28+AR29+AR32</f>
        <v>0</v>
      </c>
      <c r="AR24" s="283">
        <f>AQ28+AQ29+AQ32</f>
        <v>0</v>
      </c>
      <c r="AS24" s="284" t="e">
        <f>AO24/AP24</f>
        <v>#DIV/0!</v>
      </c>
      <c r="AT24" s="285" t="e">
        <f>AQ24/AR24</f>
        <v>#DIV/0!</v>
      </c>
    </row>
    <row r="25" spans="1:26" ht="16.5" hidden="1" outlineLevel="1" thickTop="1">
      <c r="A25" s="77"/>
      <c r="B25" s="84"/>
      <c r="C25" s="130"/>
      <c r="D25" s="85" t="s">
        <v>66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8"/>
      <c r="W25" s="89"/>
      <c r="X25" s="90" t="s">
        <v>67</v>
      </c>
      <c r="Y25" s="91">
        <f>SUM(Y21:Y24)</f>
        <v>0</v>
      </c>
      <c r="Z25" s="90" t="str">
        <f>IF(Y25=0,"OK","Virhe")</f>
        <v>OK</v>
      </c>
    </row>
    <row r="26" spans="1:25" ht="16.5" hidden="1" outlineLevel="1" thickBot="1">
      <c r="A26" s="77"/>
      <c r="B26" s="92"/>
      <c r="C26" s="210"/>
      <c r="D26" s="93" t="s">
        <v>68</v>
      </c>
      <c r="E26" s="94"/>
      <c r="F26" s="94"/>
      <c r="G26" s="95"/>
      <c r="H26" s="330" t="s">
        <v>69</v>
      </c>
      <c r="I26" s="331"/>
      <c r="J26" s="332" t="s">
        <v>70</v>
      </c>
      <c r="K26" s="331"/>
      <c r="L26" s="332" t="s">
        <v>71</v>
      </c>
      <c r="M26" s="331"/>
      <c r="N26" s="332" t="s">
        <v>72</v>
      </c>
      <c r="O26" s="331"/>
      <c r="P26" s="332" t="s">
        <v>73</v>
      </c>
      <c r="Q26" s="331"/>
      <c r="R26" s="333" t="s">
        <v>74</v>
      </c>
      <c r="S26" s="334"/>
      <c r="U26" s="96"/>
      <c r="W26" s="97" t="s">
        <v>64</v>
      </c>
      <c r="X26" s="98"/>
      <c r="Y26" s="80" t="s">
        <v>65</v>
      </c>
    </row>
    <row r="27" spans="1:44" ht="15.75" hidden="1" outlineLevel="1">
      <c r="A27" s="77"/>
      <c r="B27" s="211" t="s">
        <v>75</v>
      </c>
      <c r="C27" s="179"/>
      <c r="D27" s="99" t="str">
        <f>IF(D21&gt;"",D21,"")</f>
        <v>Miro Seitz/Veeti Valasti</v>
      </c>
      <c r="E27" s="100" t="str">
        <f>IF(D23&gt;"",D23,"")</f>
        <v>Juhani Miranda Laiho/Arvo Valkama</v>
      </c>
      <c r="F27" s="86"/>
      <c r="G27" s="101"/>
      <c r="H27" s="323"/>
      <c r="I27" s="324"/>
      <c r="J27" s="321"/>
      <c r="K27" s="322"/>
      <c r="L27" s="321"/>
      <c r="M27" s="322"/>
      <c r="N27" s="321"/>
      <c r="O27" s="322"/>
      <c r="P27" s="325"/>
      <c r="Q27" s="322"/>
      <c r="R27" s="102">
        <f aca="true" t="shared" si="19" ref="R27:R32">IF(COUNT(H27:P27)=0,"",COUNTIF(H27:P27,"&gt;=0"))</f>
      </c>
      <c r="S27" s="103">
        <f aca="true" t="shared" si="20" ref="S27:S32">IF(COUNT(H27:P27)=0,"",(IF(LEFT(H27,1)="-",1,0)+IF(LEFT(J27,1)="-",1,0)+IF(LEFT(L27,1)="-",1,0)+IF(LEFT(N27,1)="-",1,0)+IF(LEFT(P27,1)="-",1,0)))</f>
      </c>
      <c r="T27" s="104"/>
      <c r="U27" s="105"/>
      <c r="W27" s="106">
        <f aca="true" t="shared" si="21" ref="W27:X32">+AA27+AC27+AE27+AG27+AI27</f>
        <v>0</v>
      </c>
      <c r="X27" s="107">
        <f t="shared" si="21"/>
        <v>0</v>
      </c>
      <c r="Y27" s="108">
        <f aca="true" t="shared" si="22" ref="Y27:Y32">+W27-X27</f>
        <v>0</v>
      </c>
      <c r="AA27" s="109">
        <f>IF(H27="",0,IF(LEFT(H27,1)="-",ABS(H27),(IF(H27&gt;9,H27+2,11))))</f>
        <v>0</v>
      </c>
      <c r="AB27" s="110">
        <f aca="true" t="shared" si="23" ref="AB27:AB32">IF(H27="",0,IF(LEFT(H27,1)="-",(IF(ABS(H27)&gt;9,(ABS(H27)+2),11)),H27))</f>
        <v>0</v>
      </c>
      <c r="AC27" s="109">
        <f>IF(J27="",0,IF(LEFT(J27,1)="-",ABS(J27),(IF(J27&gt;9,J27+2,11))))</f>
        <v>0</v>
      </c>
      <c r="AD27" s="110">
        <f aca="true" t="shared" si="24" ref="AD27:AD32">IF(J27="",0,IF(LEFT(J27,1)="-",(IF(ABS(J27)&gt;9,(ABS(J27)+2),11)),J27))</f>
        <v>0</v>
      </c>
      <c r="AE27" s="109">
        <f>IF(L27="",0,IF(LEFT(L27,1)="-",ABS(L27),(IF(L27&gt;9,L27+2,11))))</f>
        <v>0</v>
      </c>
      <c r="AF27" s="110">
        <f aca="true" t="shared" si="25" ref="AF27:AF32">IF(L27="",0,IF(LEFT(L27,1)="-",(IF(ABS(L27)&gt;9,(ABS(L27)+2),11)),L27))</f>
        <v>0</v>
      </c>
      <c r="AG27" s="109">
        <f>IF(N27="",0,IF(LEFT(N27,1)="-",ABS(N27),(IF(N27&gt;9,N27+2,11))))</f>
        <v>0</v>
      </c>
      <c r="AH27" s="110">
        <f aca="true" t="shared" si="26" ref="AH27:AH32">IF(N27="",0,IF(LEFT(N27,1)="-",(IF(ABS(N27)&gt;9,(ABS(N27)+2),11)),N27))</f>
        <v>0</v>
      </c>
      <c r="AI27" s="109">
        <f aca="true" t="shared" si="27" ref="AI27:AI32">IF(P27="",0,IF(LEFT(P27,1)="-",ABS(P27),(IF(P27&gt;9,P27+2,11))))</f>
        <v>0</v>
      </c>
      <c r="AJ27" s="110">
        <f aca="true" t="shared" si="28" ref="AJ27:AJ32">IF(P27="",0,IF(LEFT(P27,1)="-",(IF(ABS(P27)&gt;9,(ABS(P27)+2),11)),P27))</f>
        <v>0</v>
      </c>
      <c r="AL27" s="289">
        <f>IF(OR(ISBLANK(AL21),ISBLANK(AL23)),0,1)</f>
        <v>0</v>
      </c>
      <c r="AM27" s="291">
        <f aca="true" t="shared" si="29" ref="AM27:AM32">IF(AO27=3,1,0)</f>
        <v>0</v>
      </c>
      <c r="AN27" s="206">
        <f aca="true" t="shared" si="30" ref="AN27:AN32">IF(AP27=3,1,0)</f>
        <v>0</v>
      </c>
      <c r="AO27" s="291">
        <f aca="true" t="shared" si="31" ref="AO27:AO32">IF($AL27=1,$AL27*R27,0)</f>
        <v>0</v>
      </c>
      <c r="AP27" s="206">
        <f aca="true" t="shared" si="32" ref="AP27:AP32">IF($AL27=1,$AL27*S27,0)</f>
        <v>0</v>
      </c>
      <c r="AQ27" s="291">
        <f aca="true" t="shared" si="33" ref="AQ27:AQ32">$AL27*W27</f>
        <v>0</v>
      </c>
      <c r="AR27" s="206">
        <f aca="true" t="shared" si="34" ref="AR27:AR32">$AL27*X27</f>
        <v>0</v>
      </c>
    </row>
    <row r="28" spans="1:44" ht="15.75" hidden="1" outlineLevel="1">
      <c r="A28" s="77"/>
      <c r="B28" s="212" t="s">
        <v>76</v>
      </c>
      <c r="C28" s="179"/>
      <c r="D28" s="99" t="str">
        <f>IF(D22&gt;"",D22,"")</f>
        <v>Benjamin Brinaru/Erik Holmberg</v>
      </c>
      <c r="E28" s="111" t="str">
        <f>IF(D24&gt;"",D24,"")</f>
        <v>Seppo Miranda Laiho/Karliino Härmä</v>
      </c>
      <c r="F28" s="112"/>
      <c r="G28" s="101"/>
      <c r="H28" s="314"/>
      <c r="I28" s="315"/>
      <c r="J28" s="314"/>
      <c r="K28" s="315"/>
      <c r="L28" s="314"/>
      <c r="M28" s="315"/>
      <c r="N28" s="314"/>
      <c r="O28" s="315"/>
      <c r="P28" s="314"/>
      <c r="Q28" s="315"/>
      <c r="R28" s="102">
        <f t="shared" si="19"/>
      </c>
      <c r="S28" s="103">
        <f t="shared" si="20"/>
      </c>
      <c r="T28" s="113"/>
      <c r="U28" s="114"/>
      <c r="W28" s="106">
        <f t="shared" si="21"/>
        <v>0</v>
      </c>
      <c r="X28" s="107">
        <f t="shared" si="21"/>
        <v>0</v>
      </c>
      <c r="Y28" s="108">
        <f t="shared" si="22"/>
        <v>0</v>
      </c>
      <c r="AA28" s="115">
        <f>IF(H28="",0,IF(LEFT(H28,1)="-",ABS(H28),(IF(H28&gt;9,H28+2,11))))</f>
        <v>0</v>
      </c>
      <c r="AB28" s="116">
        <f t="shared" si="23"/>
        <v>0</v>
      </c>
      <c r="AC28" s="115">
        <f>IF(J28="",0,IF(LEFT(J28,1)="-",ABS(J28),(IF(J28&gt;9,J28+2,11))))</f>
        <v>0</v>
      </c>
      <c r="AD28" s="116">
        <f t="shared" si="24"/>
        <v>0</v>
      </c>
      <c r="AE28" s="115">
        <f>IF(L28="",0,IF(LEFT(L28,1)="-",ABS(L28),(IF(L28&gt;9,L28+2,11))))</f>
        <v>0</v>
      </c>
      <c r="AF28" s="116">
        <f t="shared" si="25"/>
        <v>0</v>
      </c>
      <c r="AG28" s="115">
        <f>IF(N28="",0,IF(LEFT(N28,1)="-",ABS(N28),(IF(N28&gt;9,N28+2,11))))</f>
        <v>0</v>
      </c>
      <c r="AH28" s="116">
        <f t="shared" si="26"/>
        <v>0</v>
      </c>
      <c r="AI28" s="115">
        <f t="shared" si="27"/>
        <v>0</v>
      </c>
      <c r="AJ28" s="116">
        <f t="shared" si="28"/>
        <v>0</v>
      </c>
      <c r="AL28" s="207">
        <f>IF(OR(ISBLANK(AL22),ISBLANK(AL24)),0,1)</f>
        <v>0</v>
      </c>
      <c r="AM28" s="292">
        <f t="shared" si="29"/>
        <v>0</v>
      </c>
      <c r="AN28" s="208">
        <f t="shared" si="30"/>
        <v>0</v>
      </c>
      <c r="AO28" s="292">
        <f t="shared" si="31"/>
        <v>0</v>
      </c>
      <c r="AP28" s="208">
        <f t="shared" si="32"/>
        <v>0</v>
      </c>
      <c r="AQ28" s="292">
        <f t="shared" si="33"/>
        <v>0</v>
      </c>
      <c r="AR28" s="208">
        <f t="shared" si="34"/>
        <v>0</v>
      </c>
    </row>
    <row r="29" spans="1:44" ht="16.5" hidden="1" outlineLevel="1" thickBot="1">
      <c r="A29" s="77"/>
      <c r="B29" s="212" t="s">
        <v>77</v>
      </c>
      <c r="C29" s="179"/>
      <c r="D29" s="117" t="str">
        <f>IF(D21&gt;"",D21,"")</f>
        <v>Miro Seitz/Veeti Valasti</v>
      </c>
      <c r="E29" s="118" t="str">
        <f>IF(D24&gt;"",D24,"")</f>
        <v>Seppo Miranda Laiho/Karliino Härmä</v>
      </c>
      <c r="F29" s="94"/>
      <c r="G29" s="95"/>
      <c r="H29" s="319"/>
      <c r="I29" s="320"/>
      <c r="J29" s="319"/>
      <c r="K29" s="320"/>
      <c r="L29" s="319"/>
      <c r="M29" s="320"/>
      <c r="N29" s="319"/>
      <c r="O29" s="320"/>
      <c r="P29" s="319"/>
      <c r="Q29" s="320"/>
      <c r="R29" s="102">
        <f t="shared" si="19"/>
      </c>
      <c r="S29" s="103">
        <f t="shared" si="20"/>
      </c>
      <c r="T29" s="113"/>
      <c r="U29" s="114"/>
      <c r="W29" s="106">
        <f t="shared" si="21"/>
        <v>0</v>
      </c>
      <c r="X29" s="107">
        <f t="shared" si="21"/>
        <v>0</v>
      </c>
      <c r="Y29" s="108">
        <f t="shared" si="22"/>
        <v>0</v>
      </c>
      <c r="AA29" s="115">
        <f aca="true" t="shared" si="35" ref="AA29:AG32">IF(H29="",0,IF(LEFT(H29,1)="-",ABS(H29),(IF(H29&gt;9,H29+2,11))))</f>
        <v>0</v>
      </c>
      <c r="AB29" s="116">
        <f t="shared" si="23"/>
        <v>0</v>
      </c>
      <c r="AC29" s="115">
        <f t="shared" si="35"/>
        <v>0</v>
      </c>
      <c r="AD29" s="116">
        <f t="shared" si="24"/>
        <v>0</v>
      </c>
      <c r="AE29" s="115">
        <f t="shared" si="35"/>
        <v>0</v>
      </c>
      <c r="AF29" s="116">
        <f t="shared" si="25"/>
        <v>0</v>
      </c>
      <c r="AG29" s="115">
        <f t="shared" si="35"/>
        <v>0</v>
      </c>
      <c r="AH29" s="116">
        <f t="shared" si="26"/>
        <v>0</v>
      </c>
      <c r="AI29" s="115">
        <f t="shared" si="27"/>
        <v>0</v>
      </c>
      <c r="AJ29" s="116">
        <f t="shared" si="28"/>
        <v>0</v>
      </c>
      <c r="AL29" s="207">
        <f>IF(OR(ISBLANK(AL21),ISBLANK(AL24)),0,1)</f>
        <v>0</v>
      </c>
      <c r="AM29" s="292">
        <f t="shared" si="29"/>
        <v>0</v>
      </c>
      <c r="AN29" s="208">
        <f t="shared" si="30"/>
        <v>0</v>
      </c>
      <c r="AO29" s="292">
        <f t="shared" si="31"/>
        <v>0</v>
      </c>
      <c r="AP29" s="208">
        <f t="shared" si="32"/>
        <v>0</v>
      </c>
      <c r="AQ29" s="292">
        <f t="shared" si="33"/>
        <v>0</v>
      </c>
      <c r="AR29" s="208">
        <f t="shared" si="34"/>
        <v>0</v>
      </c>
    </row>
    <row r="30" spans="1:44" ht="15.75" hidden="1" outlineLevel="1">
      <c r="A30" s="76"/>
      <c r="B30" s="212" t="s">
        <v>78</v>
      </c>
      <c r="C30" s="179"/>
      <c r="D30" s="99" t="str">
        <f>IF(D22&gt;"",D22,"")</f>
        <v>Benjamin Brinaru/Erik Holmberg</v>
      </c>
      <c r="E30" s="111" t="str">
        <f>IF(D23&gt;"",D23,"")</f>
        <v>Juhani Miranda Laiho/Arvo Valkama</v>
      </c>
      <c r="F30" s="86"/>
      <c r="G30" s="101"/>
      <c r="H30" s="321"/>
      <c r="I30" s="322"/>
      <c r="J30" s="321"/>
      <c r="K30" s="322"/>
      <c r="L30" s="321"/>
      <c r="M30" s="322"/>
      <c r="N30" s="321"/>
      <c r="O30" s="322"/>
      <c r="P30" s="321"/>
      <c r="Q30" s="322"/>
      <c r="R30" s="102">
        <f t="shared" si="19"/>
      </c>
      <c r="S30" s="103">
        <f t="shared" si="20"/>
      </c>
      <c r="T30" s="113"/>
      <c r="U30" s="114"/>
      <c r="W30" s="106">
        <f t="shared" si="21"/>
        <v>0</v>
      </c>
      <c r="X30" s="107">
        <f t="shared" si="21"/>
        <v>0</v>
      </c>
      <c r="Y30" s="108">
        <f t="shared" si="22"/>
        <v>0</v>
      </c>
      <c r="AA30" s="115">
        <f t="shared" si="35"/>
        <v>0</v>
      </c>
      <c r="AB30" s="116">
        <f t="shared" si="23"/>
        <v>0</v>
      </c>
      <c r="AC30" s="115">
        <f t="shared" si="35"/>
        <v>0</v>
      </c>
      <c r="AD30" s="116">
        <f t="shared" si="24"/>
        <v>0</v>
      </c>
      <c r="AE30" s="115">
        <f t="shared" si="35"/>
        <v>0</v>
      </c>
      <c r="AF30" s="116">
        <f t="shared" si="25"/>
        <v>0</v>
      </c>
      <c r="AG30" s="115">
        <f t="shared" si="35"/>
        <v>0</v>
      </c>
      <c r="AH30" s="116">
        <f t="shared" si="26"/>
        <v>0</v>
      </c>
      <c r="AI30" s="115">
        <f t="shared" si="27"/>
        <v>0</v>
      </c>
      <c r="AJ30" s="116">
        <f t="shared" si="28"/>
        <v>0</v>
      </c>
      <c r="AL30" s="207">
        <f>IF(OR(ISBLANK(AL22),ISBLANK(AL23)),0,1)</f>
        <v>0</v>
      </c>
      <c r="AM30" s="292">
        <f t="shared" si="29"/>
        <v>0</v>
      </c>
      <c r="AN30" s="208">
        <f t="shared" si="30"/>
        <v>0</v>
      </c>
      <c r="AO30" s="292">
        <f t="shared" si="31"/>
        <v>0</v>
      </c>
      <c r="AP30" s="208">
        <f t="shared" si="32"/>
        <v>0</v>
      </c>
      <c r="AQ30" s="292">
        <f t="shared" si="33"/>
        <v>0</v>
      </c>
      <c r="AR30" s="208">
        <f t="shared" si="34"/>
        <v>0</v>
      </c>
    </row>
    <row r="31" spans="1:44" ht="15.75" hidden="1" outlineLevel="1">
      <c r="A31" s="76"/>
      <c r="B31" s="212" t="s">
        <v>79</v>
      </c>
      <c r="C31" s="179"/>
      <c r="D31" s="99" t="str">
        <f>IF(D21&gt;"",D21,"")</f>
        <v>Miro Seitz/Veeti Valasti</v>
      </c>
      <c r="E31" s="111" t="str">
        <f>IF(D22&gt;"",D22,"")</f>
        <v>Benjamin Brinaru/Erik Holmberg</v>
      </c>
      <c r="F31" s="112"/>
      <c r="G31" s="101"/>
      <c r="H31" s="314"/>
      <c r="I31" s="315"/>
      <c r="J31" s="314"/>
      <c r="K31" s="315"/>
      <c r="L31" s="316"/>
      <c r="M31" s="315"/>
      <c r="N31" s="314"/>
      <c r="O31" s="315"/>
      <c r="P31" s="314"/>
      <c r="Q31" s="315"/>
      <c r="R31" s="102">
        <f t="shared" si="19"/>
      </c>
      <c r="S31" s="103">
        <f t="shared" si="20"/>
      </c>
      <c r="T31" s="113"/>
      <c r="U31" s="114"/>
      <c r="W31" s="106">
        <f t="shared" si="21"/>
        <v>0</v>
      </c>
      <c r="X31" s="107">
        <f t="shared" si="21"/>
        <v>0</v>
      </c>
      <c r="Y31" s="108">
        <f t="shared" si="22"/>
        <v>0</v>
      </c>
      <c r="AA31" s="115">
        <f t="shared" si="35"/>
        <v>0</v>
      </c>
      <c r="AB31" s="116">
        <f t="shared" si="23"/>
        <v>0</v>
      </c>
      <c r="AC31" s="115">
        <f t="shared" si="35"/>
        <v>0</v>
      </c>
      <c r="AD31" s="116">
        <f t="shared" si="24"/>
        <v>0</v>
      </c>
      <c r="AE31" s="115">
        <f t="shared" si="35"/>
        <v>0</v>
      </c>
      <c r="AF31" s="116">
        <f t="shared" si="25"/>
        <v>0</v>
      </c>
      <c r="AG31" s="115">
        <f t="shared" si="35"/>
        <v>0</v>
      </c>
      <c r="AH31" s="116">
        <f t="shared" si="26"/>
        <v>0</v>
      </c>
      <c r="AI31" s="115">
        <f t="shared" si="27"/>
        <v>0</v>
      </c>
      <c r="AJ31" s="116">
        <f t="shared" si="28"/>
        <v>0</v>
      </c>
      <c r="AL31" s="207">
        <f>IF(OR(ISBLANK(AL21),ISBLANK(AL22)),0,1)</f>
        <v>0</v>
      </c>
      <c r="AM31" s="292">
        <f t="shared" si="29"/>
        <v>0</v>
      </c>
      <c r="AN31" s="208">
        <f t="shared" si="30"/>
        <v>0</v>
      </c>
      <c r="AO31" s="292">
        <f t="shared" si="31"/>
        <v>0</v>
      </c>
      <c r="AP31" s="208">
        <f t="shared" si="32"/>
        <v>0</v>
      </c>
      <c r="AQ31" s="292">
        <f t="shared" si="33"/>
        <v>0</v>
      </c>
      <c r="AR31" s="208">
        <f t="shared" si="34"/>
        <v>0</v>
      </c>
    </row>
    <row r="32" spans="1:44" ht="16.5" hidden="1" outlineLevel="1" thickBot="1">
      <c r="A32" s="77"/>
      <c r="B32" s="213" t="s">
        <v>80</v>
      </c>
      <c r="C32" s="180"/>
      <c r="D32" s="119" t="str">
        <f>IF(D23&gt;"",D23,"")</f>
        <v>Juhani Miranda Laiho/Arvo Valkama</v>
      </c>
      <c r="E32" s="120" t="str">
        <f>IF(D24&gt;"",D24,"")</f>
        <v>Seppo Miranda Laiho/Karliino Härmä</v>
      </c>
      <c r="F32" s="121"/>
      <c r="G32" s="122"/>
      <c r="H32" s="317"/>
      <c r="I32" s="318"/>
      <c r="J32" s="317"/>
      <c r="K32" s="318"/>
      <c r="L32" s="317"/>
      <c r="M32" s="318"/>
      <c r="N32" s="317"/>
      <c r="O32" s="318"/>
      <c r="P32" s="317"/>
      <c r="Q32" s="318"/>
      <c r="R32" s="123">
        <f t="shared" si="19"/>
      </c>
      <c r="S32" s="124">
        <f t="shared" si="20"/>
      </c>
      <c r="T32" s="125"/>
      <c r="U32" s="126"/>
      <c r="W32" s="106">
        <f t="shared" si="21"/>
        <v>0</v>
      </c>
      <c r="X32" s="107">
        <f t="shared" si="21"/>
        <v>0</v>
      </c>
      <c r="Y32" s="108">
        <f t="shared" si="22"/>
        <v>0</v>
      </c>
      <c r="AA32" s="127">
        <f t="shared" si="35"/>
        <v>0</v>
      </c>
      <c r="AB32" s="128">
        <f t="shared" si="23"/>
        <v>0</v>
      </c>
      <c r="AC32" s="127">
        <f t="shared" si="35"/>
        <v>0</v>
      </c>
      <c r="AD32" s="128">
        <f t="shared" si="24"/>
        <v>0</v>
      </c>
      <c r="AE32" s="127">
        <f t="shared" si="35"/>
        <v>0</v>
      </c>
      <c r="AF32" s="128">
        <f t="shared" si="25"/>
        <v>0</v>
      </c>
      <c r="AG32" s="127">
        <f t="shared" si="35"/>
        <v>0</v>
      </c>
      <c r="AH32" s="128">
        <f t="shared" si="26"/>
        <v>0</v>
      </c>
      <c r="AI32" s="127">
        <f t="shared" si="27"/>
        <v>0</v>
      </c>
      <c r="AJ32" s="128">
        <f t="shared" si="28"/>
        <v>0</v>
      </c>
      <c r="AL32" s="290">
        <f>IF(OR(ISBLANK(AL23),ISBLANK(AL24)),0,1)</f>
        <v>0</v>
      </c>
      <c r="AM32" s="293">
        <f t="shared" si="29"/>
        <v>0</v>
      </c>
      <c r="AN32" s="209">
        <f t="shared" si="30"/>
        <v>0</v>
      </c>
      <c r="AO32" s="293">
        <f t="shared" si="31"/>
        <v>0</v>
      </c>
      <c r="AP32" s="209">
        <f t="shared" si="32"/>
        <v>0</v>
      </c>
      <c r="AQ32" s="293">
        <f t="shared" si="33"/>
        <v>0</v>
      </c>
      <c r="AR32" s="209">
        <f t="shared" si="34"/>
        <v>0</v>
      </c>
    </row>
    <row r="33" ht="15.75" collapsed="1" thickTop="1">
      <c r="A33" s="77"/>
    </row>
    <row r="34" ht="15">
      <c r="A34" s="77"/>
    </row>
  </sheetData>
  <sheetProtection/>
  <mergeCells count="108">
    <mergeCell ref="AM3:AN3"/>
    <mergeCell ref="AM19:AN19"/>
    <mergeCell ref="L2:O2"/>
    <mergeCell ref="P2:R2"/>
    <mergeCell ref="S2:U2"/>
    <mergeCell ref="F3:H3"/>
    <mergeCell ref="I3:K3"/>
    <mergeCell ref="L3:O3"/>
    <mergeCell ref="S3:U3"/>
    <mergeCell ref="F4:G4"/>
    <mergeCell ref="H4:I4"/>
    <mergeCell ref="J4:K4"/>
    <mergeCell ref="L4:M4"/>
    <mergeCell ref="N4:O4"/>
    <mergeCell ref="T4:U4"/>
    <mergeCell ref="T5:U5"/>
    <mergeCell ref="T6:U6"/>
    <mergeCell ref="T7:U7"/>
    <mergeCell ref="T8:U8"/>
    <mergeCell ref="H10:I10"/>
    <mergeCell ref="J10:K10"/>
    <mergeCell ref="L10:M10"/>
    <mergeCell ref="N10:O10"/>
    <mergeCell ref="P10:Q10"/>
    <mergeCell ref="R10:S10"/>
    <mergeCell ref="H11:I11"/>
    <mergeCell ref="J11:K11"/>
    <mergeCell ref="L11:M11"/>
    <mergeCell ref="N11:O11"/>
    <mergeCell ref="P11:Q11"/>
    <mergeCell ref="H12:I12"/>
    <mergeCell ref="J12:K12"/>
    <mergeCell ref="L12:M12"/>
    <mergeCell ref="N12:O12"/>
    <mergeCell ref="P12:Q12"/>
    <mergeCell ref="H13:I13"/>
    <mergeCell ref="J13:K13"/>
    <mergeCell ref="L13:M13"/>
    <mergeCell ref="N13:O13"/>
    <mergeCell ref="P13:Q13"/>
    <mergeCell ref="H14:I14"/>
    <mergeCell ref="J14:K14"/>
    <mergeCell ref="L14:M14"/>
    <mergeCell ref="N14:O14"/>
    <mergeCell ref="P14:Q14"/>
    <mergeCell ref="H15:I15"/>
    <mergeCell ref="J15:K15"/>
    <mergeCell ref="L15:M15"/>
    <mergeCell ref="N15:O15"/>
    <mergeCell ref="P15:Q15"/>
    <mergeCell ref="H16:I16"/>
    <mergeCell ref="J16:K16"/>
    <mergeCell ref="L16:M16"/>
    <mergeCell ref="N16:O16"/>
    <mergeCell ref="P16:Q16"/>
    <mergeCell ref="L18:O18"/>
    <mergeCell ref="P18:R18"/>
    <mergeCell ref="S18:U18"/>
    <mergeCell ref="F19:H19"/>
    <mergeCell ref="I19:K19"/>
    <mergeCell ref="L19:O19"/>
    <mergeCell ref="S19:U19"/>
    <mergeCell ref="F20:G20"/>
    <mergeCell ref="H20:I20"/>
    <mergeCell ref="J20:K20"/>
    <mergeCell ref="L20:M20"/>
    <mergeCell ref="N20:O20"/>
    <mergeCell ref="T20:U20"/>
    <mergeCell ref="T21:U21"/>
    <mergeCell ref="T22:U22"/>
    <mergeCell ref="T23:U23"/>
    <mergeCell ref="T24:U24"/>
    <mergeCell ref="H26:I26"/>
    <mergeCell ref="J26:K26"/>
    <mergeCell ref="L26:M26"/>
    <mergeCell ref="N26:O26"/>
    <mergeCell ref="P26:Q26"/>
    <mergeCell ref="R26:S26"/>
    <mergeCell ref="H27:I27"/>
    <mergeCell ref="J27:K27"/>
    <mergeCell ref="L27:M27"/>
    <mergeCell ref="N27:O27"/>
    <mergeCell ref="P27:Q27"/>
    <mergeCell ref="H28:I28"/>
    <mergeCell ref="J28:K28"/>
    <mergeCell ref="L28:M28"/>
    <mergeCell ref="N28:O28"/>
    <mergeCell ref="P28:Q28"/>
    <mergeCell ref="H29:I29"/>
    <mergeCell ref="J29:K29"/>
    <mergeCell ref="L29:M29"/>
    <mergeCell ref="N29:O29"/>
    <mergeCell ref="P29:Q29"/>
    <mergeCell ref="H30:I30"/>
    <mergeCell ref="J30:K30"/>
    <mergeCell ref="L30:M30"/>
    <mergeCell ref="N30:O30"/>
    <mergeCell ref="P30:Q30"/>
    <mergeCell ref="H31:I31"/>
    <mergeCell ref="J31:K31"/>
    <mergeCell ref="L31:M31"/>
    <mergeCell ref="N31:O31"/>
    <mergeCell ref="P31:Q31"/>
    <mergeCell ref="H32:I32"/>
    <mergeCell ref="J32:K32"/>
    <mergeCell ref="L32:M32"/>
    <mergeCell ref="N32:O32"/>
    <mergeCell ref="P32:Q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1" r:id="rId1"/>
  <headerFooter>
    <oddHeader>&amp;CMejlans Bollförening r.f.</oddHeader>
    <oddFooter>&amp;Cwww.mbf.fi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8"/>
  <sheetViews>
    <sheetView tabSelected="1"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23.140625" style="0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36" width="9.140625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spans="1:2" ht="15.75" thickBot="1">
      <c r="A1" s="267"/>
      <c r="B1" s="247" t="s">
        <v>372</v>
      </c>
    </row>
    <row r="2" spans="2:21" ht="16.5" thickTop="1">
      <c r="B2" s="1"/>
      <c r="C2" s="177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339" t="s">
        <v>1</v>
      </c>
      <c r="M2" s="340"/>
      <c r="N2" s="340"/>
      <c r="O2" s="341"/>
      <c r="P2" s="342" t="s">
        <v>2</v>
      </c>
      <c r="Q2" s="343"/>
      <c r="R2" s="343"/>
      <c r="S2" s="344">
        <v>1</v>
      </c>
      <c r="T2" s="345"/>
      <c r="U2" s="346"/>
    </row>
    <row r="3" spans="2:46" ht="16.5" thickBot="1">
      <c r="B3" s="7"/>
      <c r="C3" s="178"/>
      <c r="D3" s="8" t="s">
        <v>3</v>
      </c>
      <c r="E3" s="9" t="s">
        <v>4</v>
      </c>
      <c r="F3" s="347">
        <v>10</v>
      </c>
      <c r="G3" s="348"/>
      <c r="H3" s="349"/>
      <c r="I3" s="350" t="s">
        <v>5</v>
      </c>
      <c r="J3" s="351"/>
      <c r="K3" s="351"/>
      <c r="L3" s="352">
        <v>41343</v>
      </c>
      <c r="M3" s="352"/>
      <c r="N3" s="352"/>
      <c r="O3" s="353"/>
      <c r="P3" s="10" t="s">
        <v>6</v>
      </c>
      <c r="Q3" s="11"/>
      <c r="R3" s="11"/>
      <c r="S3" s="354">
        <v>0.4583333333333333</v>
      </c>
      <c r="T3" s="355"/>
      <c r="U3" s="356"/>
      <c r="AM3" s="357" t="s">
        <v>373</v>
      </c>
      <c r="AN3" s="358"/>
      <c r="AO3" s="247"/>
      <c r="AP3" s="247"/>
      <c r="AQ3" s="247"/>
      <c r="AR3" s="247"/>
      <c r="AS3" s="268" t="s">
        <v>374</v>
      </c>
      <c r="AT3" s="268" t="s">
        <v>375</v>
      </c>
    </row>
    <row r="4" spans="2:46" ht="16.5" thickTop="1">
      <c r="B4" s="12"/>
      <c r="C4" s="182" t="s">
        <v>151</v>
      </c>
      <c r="D4" s="181" t="s">
        <v>7</v>
      </c>
      <c r="E4" s="14" t="s">
        <v>8</v>
      </c>
      <c r="F4" s="335" t="s">
        <v>9</v>
      </c>
      <c r="G4" s="336"/>
      <c r="H4" s="335" t="s">
        <v>10</v>
      </c>
      <c r="I4" s="336"/>
      <c r="J4" s="335" t="s">
        <v>11</v>
      </c>
      <c r="K4" s="336"/>
      <c r="L4" s="335" t="s">
        <v>12</v>
      </c>
      <c r="M4" s="336"/>
      <c r="N4" s="335"/>
      <c r="O4" s="336"/>
      <c r="P4" s="15" t="s">
        <v>13</v>
      </c>
      <c r="Q4" s="16" t="s">
        <v>14</v>
      </c>
      <c r="R4" s="17" t="s">
        <v>15</v>
      </c>
      <c r="S4" s="18"/>
      <c r="T4" s="337" t="s">
        <v>16</v>
      </c>
      <c r="U4" s="338"/>
      <c r="W4" s="78" t="s">
        <v>64</v>
      </c>
      <c r="X4" s="79"/>
      <c r="Y4" s="80" t="s">
        <v>65</v>
      </c>
      <c r="AL4" s="269" t="s">
        <v>376</v>
      </c>
      <c r="AM4" s="270" t="s">
        <v>377</v>
      </c>
      <c r="AN4" s="270" t="s">
        <v>378</v>
      </c>
      <c r="AO4" s="271" t="s">
        <v>379</v>
      </c>
      <c r="AP4" s="273" t="s">
        <v>380</v>
      </c>
      <c r="AQ4" s="272" t="s">
        <v>381</v>
      </c>
      <c r="AR4" s="273" t="s">
        <v>382</v>
      </c>
      <c r="AS4" s="269" t="s">
        <v>383</v>
      </c>
      <c r="AT4" s="274" t="s">
        <v>384</v>
      </c>
    </row>
    <row r="5" spans="2:46" ht="15">
      <c r="B5" s="19" t="s">
        <v>9</v>
      </c>
      <c r="C5" s="219">
        <v>1679</v>
      </c>
      <c r="D5" s="307" t="s">
        <v>242</v>
      </c>
      <c r="E5" s="21" t="s">
        <v>3</v>
      </c>
      <c r="F5" s="22"/>
      <c r="G5" s="23"/>
      <c r="H5" s="24">
        <f>+R15</f>
      </c>
      <c r="I5" s="25">
        <f>+S15</f>
      </c>
      <c r="J5" s="24">
        <f>R11</f>
      </c>
      <c r="K5" s="25">
        <f>S11</f>
      </c>
      <c r="L5" s="24">
        <f>R13</f>
      </c>
      <c r="M5" s="25">
        <f>S13</f>
      </c>
      <c r="N5" s="24"/>
      <c r="O5" s="25"/>
      <c r="P5" s="26">
        <f>IF(SUM(F5:O5)=0,"",COUNTIF(G5:G8,"3"))</f>
      </c>
      <c r="Q5" s="27">
        <f>IF(SUM(G5:P5)=0,"",COUNTIF(F5:F8,"3"))</f>
      </c>
      <c r="R5" s="28">
        <f>IF(SUM(F5:O5)=0,"",SUM(G5:G8))</f>
      </c>
      <c r="S5" s="29">
        <f>IF(SUM(F5:O5)=0,"",SUM(F5:F8))</f>
      </c>
      <c r="T5" s="326"/>
      <c r="U5" s="327"/>
      <c r="W5" s="81">
        <f>+W11+W13+W15</f>
        <v>0</v>
      </c>
      <c r="X5" s="82">
        <f>+X11+X13+X15</f>
        <v>0</v>
      </c>
      <c r="Y5" s="83">
        <f>+W5-X5</f>
        <v>0</v>
      </c>
      <c r="AL5" s="286"/>
      <c r="AM5" s="47">
        <f aca="true" t="shared" si="0" ref="AM5:AR5">AM11+AM13+AM15</f>
        <v>0</v>
      </c>
      <c r="AN5" s="47">
        <f t="shared" si="0"/>
        <v>0</v>
      </c>
      <c r="AO5" s="275">
        <f t="shared" si="0"/>
        <v>0</v>
      </c>
      <c r="AP5" s="277">
        <f t="shared" si="0"/>
        <v>0</v>
      </c>
      <c r="AQ5" s="276">
        <f t="shared" si="0"/>
        <v>0</v>
      </c>
      <c r="AR5" s="277">
        <f t="shared" si="0"/>
        <v>0</v>
      </c>
      <c r="AS5" s="278" t="e">
        <f>AO5/AP5</f>
        <v>#DIV/0!</v>
      </c>
      <c r="AT5" s="279" t="e">
        <f>AQ5/AR5</f>
        <v>#DIV/0!</v>
      </c>
    </row>
    <row r="6" spans="2:46" ht="15">
      <c r="B6" s="30" t="s">
        <v>10</v>
      </c>
      <c r="C6" s="219">
        <v>1145</v>
      </c>
      <c r="D6" s="20" t="s">
        <v>251</v>
      </c>
      <c r="E6" s="31" t="s">
        <v>18</v>
      </c>
      <c r="F6" s="32">
        <f>+S15</f>
      </c>
      <c r="G6" s="33">
        <f>+R15</f>
      </c>
      <c r="H6" s="34"/>
      <c r="I6" s="35"/>
      <c r="J6" s="32">
        <f>R14</f>
      </c>
      <c r="K6" s="33">
        <f>S14</f>
      </c>
      <c r="L6" s="32">
        <f>R12</f>
      </c>
      <c r="M6" s="33">
        <f>S12</f>
      </c>
      <c r="N6" s="32"/>
      <c r="O6" s="33"/>
      <c r="P6" s="26">
        <f>IF(SUM(F6:O6)=0,"",COUNTIF(I5:I8,"3"))</f>
      </c>
      <c r="Q6" s="27">
        <f>IF(SUM(G6:P6)=0,"",COUNTIF(H5:H8,"3"))</f>
      </c>
      <c r="R6" s="28">
        <f>IF(SUM(F6:O6)=0,"",SUM(I5:I8))</f>
      </c>
      <c r="S6" s="29">
        <f>IF(SUM(F6:O6)=0,"",SUM(H5:H8))</f>
      </c>
      <c r="T6" s="326"/>
      <c r="U6" s="327"/>
      <c r="W6" s="81">
        <f>+W12+W14+X15</f>
        <v>0</v>
      </c>
      <c r="X6" s="82">
        <f>+X12+X14+W15</f>
        <v>0</v>
      </c>
      <c r="Y6" s="83">
        <f>+W6-X6</f>
        <v>0</v>
      </c>
      <c r="AL6" s="287"/>
      <c r="AM6" s="47">
        <f>AM12+AM14+AN15</f>
        <v>0</v>
      </c>
      <c r="AN6" s="47">
        <f>AN12+AN14+AM15</f>
        <v>0</v>
      </c>
      <c r="AO6" s="275">
        <f>AO12+AO14+AP15</f>
        <v>0</v>
      </c>
      <c r="AP6" s="277">
        <f>AP12+AP14+AO15</f>
        <v>0</v>
      </c>
      <c r="AQ6" s="276">
        <f>AQ12+AQ14+AR15</f>
        <v>0</v>
      </c>
      <c r="AR6" s="277">
        <f>AR12+AR14+AQ15</f>
        <v>0</v>
      </c>
      <c r="AS6" s="278" t="e">
        <f>AO6/AP6</f>
        <v>#DIV/0!</v>
      </c>
      <c r="AT6" s="279" t="e">
        <f>AQ6/AR6</f>
        <v>#DIV/0!</v>
      </c>
    </row>
    <row r="7" spans="2:46" ht="15">
      <c r="B7" s="30" t="s">
        <v>11</v>
      </c>
      <c r="C7" s="219">
        <v>1063</v>
      </c>
      <c r="D7" s="20" t="s">
        <v>386</v>
      </c>
      <c r="E7" s="31" t="s">
        <v>17</v>
      </c>
      <c r="F7" s="32">
        <f>+S11</f>
      </c>
      <c r="G7" s="33">
        <f>+R11</f>
      </c>
      <c r="H7" s="32">
        <f>S14</f>
      </c>
      <c r="I7" s="33">
        <f>R14</f>
      </c>
      <c r="J7" s="34"/>
      <c r="K7" s="35"/>
      <c r="L7" s="32">
        <f>R16</f>
      </c>
      <c r="M7" s="33">
        <f>S16</f>
      </c>
      <c r="N7" s="32"/>
      <c r="O7" s="33"/>
      <c r="P7" s="26">
        <f>IF(SUM(F7:O7)=0,"",COUNTIF(K5:K8,"3"))</f>
      </c>
      <c r="Q7" s="27">
        <f>IF(SUM(G7:P7)=0,"",COUNTIF(J5:J8,"3"))</f>
      </c>
      <c r="R7" s="28">
        <f>IF(SUM(F7:O7)=0,"",SUM(K5:K8))</f>
      </c>
      <c r="S7" s="29">
        <f>IF(SUM(F7:O7)=0,"",SUM(J5:J8))</f>
      </c>
      <c r="T7" s="326"/>
      <c r="U7" s="327"/>
      <c r="W7" s="81">
        <f>+X11+X14+W16</f>
        <v>0</v>
      </c>
      <c r="X7" s="82">
        <f>+W11+W14+X16</f>
        <v>0</v>
      </c>
      <c r="Y7" s="83">
        <f>+W7-X7</f>
        <v>0</v>
      </c>
      <c r="AL7" s="287"/>
      <c r="AM7" s="47">
        <f>AN11+AN14+AM16</f>
        <v>0</v>
      </c>
      <c r="AN7" s="47">
        <f>AM11+AM14+AN16</f>
        <v>0</v>
      </c>
      <c r="AO7" s="275">
        <f>AP11+AP14+AO16</f>
        <v>0</v>
      </c>
      <c r="AP7" s="277">
        <f>AO11+AO14+AP16</f>
        <v>0</v>
      </c>
      <c r="AQ7" s="276">
        <f>AR11+AR14+AQ16</f>
        <v>0</v>
      </c>
      <c r="AR7" s="277">
        <f>AQ11+AQ14+AR16</f>
        <v>0</v>
      </c>
      <c r="AS7" s="278" t="e">
        <f>AO7/AP7</f>
        <v>#DIV/0!</v>
      </c>
      <c r="AT7" s="279" t="e">
        <f>AQ7/AR7</f>
        <v>#DIV/0!</v>
      </c>
    </row>
    <row r="8" spans="2:46" ht="15.75" thickBot="1">
      <c r="B8" s="36" t="s">
        <v>12</v>
      </c>
      <c r="C8" s="220"/>
      <c r="D8" s="37"/>
      <c r="E8" s="38"/>
      <c r="F8" s="39">
        <f>S13</f>
      </c>
      <c r="G8" s="40">
        <f>R13</f>
      </c>
      <c r="H8" s="39">
        <f>S12</f>
      </c>
      <c r="I8" s="40">
        <f>R12</f>
      </c>
      <c r="J8" s="39">
        <f>S16</f>
      </c>
      <c r="K8" s="40">
        <f>R16</f>
      </c>
      <c r="L8" s="41"/>
      <c r="M8" s="42"/>
      <c r="N8" s="39"/>
      <c r="O8" s="40"/>
      <c r="P8" s="43">
        <f>IF(SUM(F8:O8)=0,"",COUNTIF(M5:M8,"3"))</f>
      </c>
      <c r="Q8" s="44">
        <f>IF(SUM(G8:P8)=0,"",COUNTIF(L5:L8,"3"))</f>
      </c>
      <c r="R8" s="45">
        <f>IF(SUM(F8:O9)=0,"",SUM(M5:M8))</f>
      </c>
      <c r="S8" s="46">
        <f>IF(SUM(F8:O8)=0,"",SUM(L5:L8))</f>
      </c>
      <c r="T8" s="328"/>
      <c r="U8" s="329"/>
      <c r="W8" s="81">
        <f>+X12+X13+X16</f>
        <v>0</v>
      </c>
      <c r="X8" s="82">
        <f>+W12+W13+W16</f>
        <v>0</v>
      </c>
      <c r="Y8" s="83">
        <f>+W8-X8</f>
        <v>0</v>
      </c>
      <c r="AL8" s="288"/>
      <c r="AM8" s="280">
        <f>AN12+AN13+AN16</f>
        <v>0</v>
      </c>
      <c r="AN8" s="280">
        <f>AM12+AM13+AM16</f>
        <v>0</v>
      </c>
      <c r="AO8" s="281">
        <f>AP12+AP13+AP16</f>
        <v>0</v>
      </c>
      <c r="AP8" s="283">
        <f>AO12+AO13+AO16</f>
        <v>0</v>
      </c>
      <c r="AQ8" s="282">
        <f>AR12+AR13+AR16</f>
        <v>0</v>
      </c>
      <c r="AR8" s="283">
        <f>AQ12+AQ13+AQ16</f>
        <v>0</v>
      </c>
      <c r="AS8" s="284" t="e">
        <f>AO8/AP8</f>
        <v>#DIV/0!</v>
      </c>
      <c r="AT8" s="285" t="e">
        <f>AQ8/AR8</f>
        <v>#DIV/0!</v>
      </c>
    </row>
    <row r="9" spans="1:26" ht="16.5" hidden="1" outlineLevel="1" thickTop="1">
      <c r="A9" s="77"/>
      <c r="B9" s="84"/>
      <c r="C9" s="130"/>
      <c r="D9" s="85" t="s">
        <v>66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88"/>
      <c r="W9" s="89"/>
      <c r="X9" s="90" t="s">
        <v>67</v>
      </c>
      <c r="Y9" s="91">
        <f>SUM(Y5:Y8)</f>
        <v>0</v>
      </c>
      <c r="Z9" s="90" t="str">
        <f>IF(Y9=0,"OK","Virhe")</f>
        <v>OK</v>
      </c>
    </row>
    <row r="10" spans="1:25" ht="16.5" hidden="1" outlineLevel="1" thickBot="1">
      <c r="A10" s="77"/>
      <c r="B10" s="92"/>
      <c r="C10" s="210"/>
      <c r="D10" s="93" t="s">
        <v>68</v>
      </c>
      <c r="E10" s="94"/>
      <c r="F10" s="94"/>
      <c r="G10" s="95"/>
      <c r="H10" s="330" t="s">
        <v>69</v>
      </c>
      <c r="I10" s="331"/>
      <c r="J10" s="332" t="s">
        <v>70</v>
      </c>
      <c r="K10" s="331"/>
      <c r="L10" s="332" t="s">
        <v>71</v>
      </c>
      <c r="M10" s="331"/>
      <c r="N10" s="332" t="s">
        <v>72</v>
      </c>
      <c r="O10" s="331"/>
      <c r="P10" s="332" t="s">
        <v>73</v>
      </c>
      <c r="Q10" s="331"/>
      <c r="R10" s="333" t="s">
        <v>74</v>
      </c>
      <c r="S10" s="334"/>
      <c r="U10" s="96"/>
      <c r="W10" s="97" t="s">
        <v>64</v>
      </c>
      <c r="X10" s="98"/>
      <c r="Y10" s="80" t="s">
        <v>65</v>
      </c>
    </row>
    <row r="11" spans="1:44" ht="15.75" hidden="1" outlineLevel="1">
      <c r="A11" s="77"/>
      <c r="B11" s="211" t="s">
        <v>75</v>
      </c>
      <c r="C11" s="179"/>
      <c r="D11" s="99" t="str">
        <f>IF(D5&gt;"",D5,"")</f>
        <v>Eriksson Pihla</v>
      </c>
      <c r="E11" s="100" t="str">
        <f>IF(D7&gt;"",D7,"")</f>
        <v>Nerman Ksenia</v>
      </c>
      <c r="F11" s="86"/>
      <c r="G11" s="101"/>
      <c r="H11" s="323"/>
      <c r="I11" s="324"/>
      <c r="J11" s="321"/>
      <c r="K11" s="322"/>
      <c r="L11" s="321"/>
      <c r="M11" s="322"/>
      <c r="N11" s="321"/>
      <c r="O11" s="322"/>
      <c r="P11" s="325"/>
      <c r="Q11" s="322"/>
      <c r="R11" s="102">
        <f aca="true" t="shared" si="1" ref="R11:R16">IF(COUNT(H11:P11)=0,"",COUNTIF(H11:P11,"&gt;=0"))</f>
      </c>
      <c r="S11" s="103">
        <f aca="true" t="shared" si="2" ref="S11:S16">IF(COUNT(H11:P11)=0,"",(IF(LEFT(H11,1)="-",1,0)+IF(LEFT(J11,1)="-",1,0)+IF(LEFT(L11,1)="-",1,0)+IF(LEFT(N11,1)="-",1,0)+IF(LEFT(P11,1)="-",1,0)))</f>
      </c>
      <c r="T11" s="104"/>
      <c r="U11" s="105"/>
      <c r="W11" s="106">
        <f aca="true" t="shared" si="3" ref="W11:X16">+AA11+AC11+AE11+AG11+AI11</f>
        <v>0</v>
      </c>
      <c r="X11" s="107">
        <f t="shared" si="3"/>
        <v>0</v>
      </c>
      <c r="Y11" s="108">
        <f aca="true" t="shared" si="4" ref="Y11:Y16">+W11-X11</f>
        <v>0</v>
      </c>
      <c r="AA11" s="109">
        <f>IF(H11="",0,IF(LEFT(H11,1)="-",ABS(H11),(IF(H11&gt;9,H11+2,11))))</f>
        <v>0</v>
      </c>
      <c r="AB11" s="110">
        <f aca="true" t="shared" si="5" ref="AB11:AB16">IF(H11="",0,IF(LEFT(H11,1)="-",(IF(ABS(H11)&gt;9,(ABS(H11)+2),11)),H11))</f>
        <v>0</v>
      </c>
      <c r="AC11" s="109">
        <f>IF(J11="",0,IF(LEFT(J11,1)="-",ABS(J11),(IF(J11&gt;9,J11+2,11))))</f>
        <v>0</v>
      </c>
      <c r="AD11" s="110">
        <f aca="true" t="shared" si="6" ref="AD11:AD16">IF(J11="",0,IF(LEFT(J11,1)="-",(IF(ABS(J11)&gt;9,(ABS(J11)+2),11)),J11))</f>
        <v>0</v>
      </c>
      <c r="AE11" s="109">
        <f>IF(L11="",0,IF(LEFT(L11,1)="-",ABS(L11),(IF(L11&gt;9,L11+2,11))))</f>
        <v>0</v>
      </c>
      <c r="AF11" s="110">
        <f aca="true" t="shared" si="7" ref="AF11:AF16">IF(L11="",0,IF(LEFT(L11,1)="-",(IF(ABS(L11)&gt;9,(ABS(L11)+2),11)),L11))</f>
        <v>0</v>
      </c>
      <c r="AG11" s="109">
        <f>IF(N11="",0,IF(LEFT(N11,1)="-",ABS(N11),(IF(N11&gt;9,N11+2,11))))</f>
        <v>0</v>
      </c>
      <c r="AH11" s="110">
        <f aca="true" t="shared" si="8" ref="AH11:AH16">IF(N11="",0,IF(LEFT(N11,1)="-",(IF(ABS(N11)&gt;9,(ABS(N11)+2),11)),N11))</f>
        <v>0</v>
      </c>
      <c r="AI11" s="109">
        <f aca="true" t="shared" si="9" ref="AI11:AI16">IF(P11="",0,IF(LEFT(P11,1)="-",ABS(P11),(IF(P11&gt;9,P11+2,11))))</f>
        <v>0</v>
      </c>
      <c r="AJ11" s="110">
        <f aca="true" t="shared" si="10" ref="AJ11:AJ16">IF(P11="",0,IF(LEFT(P11,1)="-",(IF(ABS(P11)&gt;9,(ABS(P11)+2),11)),P11))</f>
        <v>0</v>
      </c>
      <c r="AL11" s="289">
        <f>IF(OR(ISBLANK(AL5),ISBLANK(AL7)),0,1)</f>
        <v>0</v>
      </c>
      <c r="AM11" s="291">
        <f aca="true" t="shared" si="11" ref="AM11:AM16">IF(AO11=3,1,0)</f>
        <v>0</v>
      </c>
      <c r="AN11" s="206">
        <f aca="true" t="shared" si="12" ref="AN11:AN16">IF(AP11=3,1,0)</f>
        <v>0</v>
      </c>
      <c r="AO11" s="291">
        <f aca="true" t="shared" si="13" ref="AO11:AO16">IF($AL11=1,$AL11*R11,0)</f>
        <v>0</v>
      </c>
      <c r="AP11" s="206">
        <f aca="true" t="shared" si="14" ref="AP11:AP16">IF($AL11=1,$AL11*S11,0)</f>
        <v>0</v>
      </c>
      <c r="AQ11" s="291">
        <f aca="true" t="shared" si="15" ref="AQ11:AQ16">$AL11*W11</f>
        <v>0</v>
      </c>
      <c r="AR11" s="206">
        <f aca="true" t="shared" si="16" ref="AR11:AR16">$AL11*X11</f>
        <v>0</v>
      </c>
    </row>
    <row r="12" spans="1:44" ht="15.75" hidden="1" outlineLevel="1">
      <c r="A12" s="77"/>
      <c r="B12" s="212" t="s">
        <v>76</v>
      </c>
      <c r="C12" s="179"/>
      <c r="D12" s="99" t="str">
        <f>IF(D6&gt;"",D6,"")</f>
        <v>Englund Carina</v>
      </c>
      <c r="E12" s="111">
        <f>IF(D8&gt;"",D8,"")</f>
      </c>
      <c r="F12" s="112"/>
      <c r="G12" s="101"/>
      <c r="H12" s="314"/>
      <c r="I12" s="315"/>
      <c r="J12" s="314"/>
      <c r="K12" s="315"/>
      <c r="L12" s="314"/>
      <c r="M12" s="315"/>
      <c r="N12" s="314"/>
      <c r="O12" s="315"/>
      <c r="P12" s="314"/>
      <c r="Q12" s="315"/>
      <c r="R12" s="102">
        <f t="shared" si="1"/>
      </c>
      <c r="S12" s="103">
        <f t="shared" si="2"/>
      </c>
      <c r="T12" s="113"/>
      <c r="U12" s="114"/>
      <c r="W12" s="106">
        <f t="shared" si="3"/>
        <v>0</v>
      </c>
      <c r="X12" s="107">
        <f t="shared" si="3"/>
        <v>0</v>
      </c>
      <c r="Y12" s="108">
        <f t="shared" si="4"/>
        <v>0</v>
      </c>
      <c r="AA12" s="115">
        <f>IF(H12="",0,IF(LEFT(H12,1)="-",ABS(H12),(IF(H12&gt;9,H12+2,11))))</f>
        <v>0</v>
      </c>
      <c r="AB12" s="116">
        <f t="shared" si="5"/>
        <v>0</v>
      </c>
      <c r="AC12" s="115">
        <f>IF(J12="",0,IF(LEFT(J12,1)="-",ABS(J12),(IF(J12&gt;9,J12+2,11))))</f>
        <v>0</v>
      </c>
      <c r="AD12" s="116">
        <f t="shared" si="6"/>
        <v>0</v>
      </c>
      <c r="AE12" s="115">
        <f>IF(L12="",0,IF(LEFT(L12,1)="-",ABS(L12),(IF(L12&gt;9,L12+2,11))))</f>
        <v>0</v>
      </c>
      <c r="AF12" s="116">
        <f t="shared" si="7"/>
        <v>0</v>
      </c>
      <c r="AG12" s="115">
        <f>IF(N12="",0,IF(LEFT(N12,1)="-",ABS(N12),(IF(N12&gt;9,N12+2,11))))</f>
        <v>0</v>
      </c>
      <c r="AH12" s="116">
        <f t="shared" si="8"/>
        <v>0</v>
      </c>
      <c r="AI12" s="115">
        <f t="shared" si="9"/>
        <v>0</v>
      </c>
      <c r="AJ12" s="116">
        <f t="shared" si="10"/>
        <v>0</v>
      </c>
      <c r="AL12" s="207">
        <f>IF(OR(ISBLANK(AL6),ISBLANK(AL8)),0,1)</f>
        <v>0</v>
      </c>
      <c r="AM12" s="292">
        <f t="shared" si="11"/>
        <v>0</v>
      </c>
      <c r="AN12" s="208">
        <f t="shared" si="12"/>
        <v>0</v>
      </c>
      <c r="AO12" s="292">
        <f t="shared" si="13"/>
        <v>0</v>
      </c>
      <c r="AP12" s="208">
        <f t="shared" si="14"/>
        <v>0</v>
      </c>
      <c r="AQ12" s="292">
        <f t="shared" si="15"/>
        <v>0</v>
      </c>
      <c r="AR12" s="208">
        <f t="shared" si="16"/>
        <v>0</v>
      </c>
    </row>
    <row r="13" spans="1:44" ht="16.5" hidden="1" outlineLevel="1" thickBot="1">
      <c r="A13" s="77"/>
      <c r="B13" s="212" t="s">
        <v>77</v>
      </c>
      <c r="C13" s="179"/>
      <c r="D13" s="117" t="str">
        <f>IF(D5&gt;"",D5,"")</f>
        <v>Eriksson Pihla</v>
      </c>
      <c r="E13" s="118">
        <f>IF(D8&gt;"",D8,"")</f>
      </c>
      <c r="F13" s="94"/>
      <c r="G13" s="95"/>
      <c r="H13" s="319"/>
      <c r="I13" s="320"/>
      <c r="J13" s="319"/>
      <c r="K13" s="320"/>
      <c r="L13" s="319"/>
      <c r="M13" s="320"/>
      <c r="N13" s="319"/>
      <c r="O13" s="320"/>
      <c r="P13" s="319"/>
      <c r="Q13" s="320"/>
      <c r="R13" s="102">
        <f t="shared" si="1"/>
      </c>
      <c r="S13" s="103">
        <f t="shared" si="2"/>
      </c>
      <c r="T13" s="113"/>
      <c r="U13" s="114"/>
      <c r="W13" s="106">
        <f t="shared" si="3"/>
        <v>0</v>
      </c>
      <c r="X13" s="107">
        <f t="shared" si="3"/>
        <v>0</v>
      </c>
      <c r="Y13" s="108">
        <f t="shared" si="4"/>
        <v>0</v>
      </c>
      <c r="AA13" s="115">
        <f aca="true" t="shared" si="17" ref="AA13:AG16">IF(H13="",0,IF(LEFT(H13,1)="-",ABS(H13),(IF(H13&gt;9,H13+2,11))))</f>
        <v>0</v>
      </c>
      <c r="AB13" s="116">
        <f t="shared" si="5"/>
        <v>0</v>
      </c>
      <c r="AC13" s="115">
        <f t="shared" si="17"/>
        <v>0</v>
      </c>
      <c r="AD13" s="116">
        <f t="shared" si="6"/>
        <v>0</v>
      </c>
      <c r="AE13" s="115">
        <f t="shared" si="17"/>
        <v>0</v>
      </c>
      <c r="AF13" s="116">
        <f t="shared" si="7"/>
        <v>0</v>
      </c>
      <c r="AG13" s="115">
        <f t="shared" si="17"/>
        <v>0</v>
      </c>
      <c r="AH13" s="116">
        <f t="shared" si="8"/>
        <v>0</v>
      </c>
      <c r="AI13" s="115">
        <f t="shared" si="9"/>
        <v>0</v>
      </c>
      <c r="AJ13" s="116">
        <f t="shared" si="10"/>
        <v>0</v>
      </c>
      <c r="AL13" s="207">
        <f>IF(OR(ISBLANK(AL5),ISBLANK(AL8)),0,1)</f>
        <v>0</v>
      </c>
      <c r="AM13" s="292">
        <f t="shared" si="11"/>
        <v>0</v>
      </c>
      <c r="AN13" s="208">
        <f t="shared" si="12"/>
        <v>0</v>
      </c>
      <c r="AO13" s="292">
        <f t="shared" si="13"/>
        <v>0</v>
      </c>
      <c r="AP13" s="208">
        <f t="shared" si="14"/>
        <v>0</v>
      </c>
      <c r="AQ13" s="292">
        <f t="shared" si="15"/>
        <v>0</v>
      </c>
      <c r="AR13" s="208">
        <f t="shared" si="16"/>
        <v>0</v>
      </c>
    </row>
    <row r="14" spans="1:44" ht="15.75" hidden="1" outlineLevel="1">
      <c r="A14" s="77"/>
      <c r="B14" s="212" t="s">
        <v>78</v>
      </c>
      <c r="C14" s="179"/>
      <c r="D14" s="99" t="str">
        <f>IF(D6&gt;"",D6,"")</f>
        <v>Englund Carina</v>
      </c>
      <c r="E14" s="111" t="str">
        <f>IF(D7&gt;"",D7,"")</f>
        <v>Nerman Ksenia</v>
      </c>
      <c r="F14" s="86"/>
      <c r="G14" s="101"/>
      <c r="H14" s="321"/>
      <c r="I14" s="322"/>
      <c r="J14" s="321"/>
      <c r="K14" s="322"/>
      <c r="L14" s="321"/>
      <c r="M14" s="322"/>
      <c r="N14" s="321"/>
      <c r="O14" s="322"/>
      <c r="P14" s="321"/>
      <c r="Q14" s="322"/>
      <c r="R14" s="102">
        <f t="shared" si="1"/>
      </c>
      <c r="S14" s="103">
        <f t="shared" si="2"/>
      </c>
      <c r="T14" s="113"/>
      <c r="U14" s="114"/>
      <c r="W14" s="106">
        <f t="shared" si="3"/>
        <v>0</v>
      </c>
      <c r="X14" s="107">
        <f t="shared" si="3"/>
        <v>0</v>
      </c>
      <c r="Y14" s="108">
        <f t="shared" si="4"/>
        <v>0</v>
      </c>
      <c r="AA14" s="115">
        <f t="shared" si="17"/>
        <v>0</v>
      </c>
      <c r="AB14" s="116">
        <f t="shared" si="5"/>
        <v>0</v>
      </c>
      <c r="AC14" s="115">
        <f t="shared" si="17"/>
        <v>0</v>
      </c>
      <c r="AD14" s="116">
        <f t="shared" si="6"/>
        <v>0</v>
      </c>
      <c r="AE14" s="115">
        <f t="shared" si="17"/>
        <v>0</v>
      </c>
      <c r="AF14" s="116">
        <f t="shared" si="7"/>
        <v>0</v>
      </c>
      <c r="AG14" s="115">
        <f t="shared" si="17"/>
        <v>0</v>
      </c>
      <c r="AH14" s="116">
        <f t="shared" si="8"/>
        <v>0</v>
      </c>
      <c r="AI14" s="115">
        <f t="shared" si="9"/>
        <v>0</v>
      </c>
      <c r="AJ14" s="116">
        <f t="shared" si="10"/>
        <v>0</v>
      </c>
      <c r="AL14" s="207">
        <f>IF(OR(ISBLANK(AL6),ISBLANK(AL7)),0,1)</f>
        <v>0</v>
      </c>
      <c r="AM14" s="292">
        <f t="shared" si="11"/>
        <v>0</v>
      </c>
      <c r="AN14" s="208">
        <f t="shared" si="12"/>
        <v>0</v>
      </c>
      <c r="AO14" s="292">
        <f t="shared" si="13"/>
        <v>0</v>
      </c>
      <c r="AP14" s="208">
        <f t="shared" si="14"/>
        <v>0</v>
      </c>
      <c r="AQ14" s="292">
        <f t="shared" si="15"/>
        <v>0</v>
      </c>
      <c r="AR14" s="208">
        <f t="shared" si="16"/>
        <v>0</v>
      </c>
    </row>
    <row r="15" spans="1:44" ht="15.75" hidden="1" outlineLevel="1">
      <c r="A15" s="77"/>
      <c r="B15" s="212" t="s">
        <v>79</v>
      </c>
      <c r="C15" s="179"/>
      <c r="D15" s="99" t="str">
        <f>IF(D5&gt;"",D5,"")</f>
        <v>Eriksson Pihla</v>
      </c>
      <c r="E15" s="111" t="str">
        <f>IF(D6&gt;"",D6,"")</f>
        <v>Englund Carina</v>
      </c>
      <c r="F15" s="112"/>
      <c r="G15" s="101"/>
      <c r="H15" s="314"/>
      <c r="I15" s="315"/>
      <c r="J15" s="314"/>
      <c r="K15" s="315"/>
      <c r="L15" s="316"/>
      <c r="M15" s="315"/>
      <c r="N15" s="314"/>
      <c r="O15" s="315"/>
      <c r="P15" s="314"/>
      <c r="Q15" s="315"/>
      <c r="R15" s="102">
        <f t="shared" si="1"/>
      </c>
      <c r="S15" s="103">
        <f t="shared" si="2"/>
      </c>
      <c r="T15" s="113"/>
      <c r="U15" s="114"/>
      <c r="W15" s="106">
        <f t="shared" si="3"/>
        <v>0</v>
      </c>
      <c r="X15" s="107">
        <f t="shared" si="3"/>
        <v>0</v>
      </c>
      <c r="Y15" s="108">
        <f t="shared" si="4"/>
        <v>0</v>
      </c>
      <c r="AA15" s="115">
        <f t="shared" si="17"/>
        <v>0</v>
      </c>
      <c r="AB15" s="116">
        <f t="shared" si="5"/>
        <v>0</v>
      </c>
      <c r="AC15" s="115">
        <f t="shared" si="17"/>
        <v>0</v>
      </c>
      <c r="AD15" s="116">
        <f t="shared" si="6"/>
        <v>0</v>
      </c>
      <c r="AE15" s="115">
        <f t="shared" si="17"/>
        <v>0</v>
      </c>
      <c r="AF15" s="116">
        <f t="shared" si="7"/>
        <v>0</v>
      </c>
      <c r="AG15" s="115">
        <f t="shared" si="17"/>
        <v>0</v>
      </c>
      <c r="AH15" s="116">
        <f t="shared" si="8"/>
        <v>0</v>
      </c>
      <c r="AI15" s="115">
        <f t="shared" si="9"/>
        <v>0</v>
      </c>
      <c r="AJ15" s="116">
        <f t="shared" si="10"/>
        <v>0</v>
      </c>
      <c r="AL15" s="207">
        <f>IF(OR(ISBLANK(AL5),ISBLANK(AL6)),0,1)</f>
        <v>0</v>
      </c>
      <c r="AM15" s="292">
        <f t="shared" si="11"/>
        <v>0</v>
      </c>
      <c r="AN15" s="208">
        <f t="shared" si="12"/>
        <v>0</v>
      </c>
      <c r="AO15" s="292">
        <f t="shared" si="13"/>
        <v>0</v>
      </c>
      <c r="AP15" s="208">
        <f t="shared" si="14"/>
        <v>0</v>
      </c>
      <c r="AQ15" s="292">
        <f t="shared" si="15"/>
        <v>0</v>
      </c>
      <c r="AR15" s="208">
        <f t="shared" si="16"/>
        <v>0</v>
      </c>
    </row>
    <row r="16" spans="1:44" ht="16.5" hidden="1" outlineLevel="1" thickBot="1">
      <c r="A16" s="77"/>
      <c r="B16" s="213" t="s">
        <v>80</v>
      </c>
      <c r="C16" s="180"/>
      <c r="D16" s="119" t="str">
        <f>IF(D7&gt;"",D7,"")</f>
        <v>Nerman Ksenia</v>
      </c>
      <c r="E16" s="120">
        <f>IF(D8&gt;"",D8,"")</f>
      </c>
      <c r="F16" s="121"/>
      <c r="G16" s="122"/>
      <c r="H16" s="317"/>
      <c r="I16" s="318"/>
      <c r="J16" s="317"/>
      <c r="K16" s="318"/>
      <c r="L16" s="317"/>
      <c r="M16" s="318"/>
      <c r="N16" s="317"/>
      <c r="O16" s="318"/>
      <c r="P16" s="317"/>
      <c r="Q16" s="318"/>
      <c r="R16" s="123">
        <f t="shared" si="1"/>
      </c>
      <c r="S16" s="124">
        <f t="shared" si="2"/>
      </c>
      <c r="T16" s="125"/>
      <c r="U16" s="126"/>
      <c r="W16" s="106">
        <f t="shared" si="3"/>
        <v>0</v>
      </c>
      <c r="X16" s="107">
        <f t="shared" si="3"/>
        <v>0</v>
      </c>
      <c r="Y16" s="108">
        <f t="shared" si="4"/>
        <v>0</v>
      </c>
      <c r="AA16" s="127">
        <f t="shared" si="17"/>
        <v>0</v>
      </c>
      <c r="AB16" s="128">
        <f t="shared" si="5"/>
        <v>0</v>
      </c>
      <c r="AC16" s="127">
        <f t="shared" si="17"/>
        <v>0</v>
      </c>
      <c r="AD16" s="128">
        <f t="shared" si="6"/>
        <v>0</v>
      </c>
      <c r="AE16" s="127">
        <f t="shared" si="17"/>
        <v>0</v>
      </c>
      <c r="AF16" s="128">
        <f t="shared" si="7"/>
        <v>0</v>
      </c>
      <c r="AG16" s="127">
        <f t="shared" si="17"/>
        <v>0</v>
      </c>
      <c r="AH16" s="128">
        <f t="shared" si="8"/>
        <v>0</v>
      </c>
      <c r="AI16" s="127">
        <f t="shared" si="9"/>
        <v>0</v>
      </c>
      <c r="AJ16" s="128">
        <f t="shared" si="10"/>
        <v>0</v>
      </c>
      <c r="AL16" s="290">
        <f>IF(OR(ISBLANK(AL7),ISBLANK(AL8)),0,1)</f>
        <v>0</v>
      </c>
      <c r="AM16" s="293">
        <f t="shared" si="11"/>
        <v>0</v>
      </c>
      <c r="AN16" s="209">
        <f t="shared" si="12"/>
        <v>0</v>
      </c>
      <c r="AO16" s="293">
        <f t="shared" si="13"/>
        <v>0</v>
      </c>
      <c r="AP16" s="209">
        <f t="shared" si="14"/>
        <v>0</v>
      </c>
      <c r="AQ16" s="293">
        <f t="shared" si="15"/>
        <v>0</v>
      </c>
      <c r="AR16" s="209">
        <f t="shared" si="16"/>
        <v>0</v>
      </c>
    </row>
    <row r="17" ht="16.5" collapsed="1" thickBot="1" thickTop="1"/>
    <row r="18" spans="2:21" ht="16.5" thickTop="1">
      <c r="B18" s="1"/>
      <c r="C18" s="177"/>
      <c r="D18" s="2" t="s">
        <v>126</v>
      </c>
      <c r="E18" s="3"/>
      <c r="F18" s="3"/>
      <c r="G18" s="3"/>
      <c r="H18" s="4"/>
      <c r="I18" s="3"/>
      <c r="J18" s="5" t="s">
        <v>0</v>
      </c>
      <c r="K18" s="6"/>
      <c r="L18" s="339" t="s">
        <v>1</v>
      </c>
      <c r="M18" s="340"/>
      <c r="N18" s="340"/>
      <c r="O18" s="341"/>
      <c r="P18" s="342" t="s">
        <v>2</v>
      </c>
      <c r="Q18" s="343"/>
      <c r="R18" s="343"/>
      <c r="S18" s="344">
        <v>2</v>
      </c>
      <c r="T18" s="345"/>
      <c r="U18" s="346"/>
    </row>
    <row r="19" spans="2:46" ht="16.5" thickBot="1">
      <c r="B19" s="7"/>
      <c r="C19" s="178"/>
      <c r="D19" s="8" t="s">
        <v>3</v>
      </c>
      <c r="E19" s="9" t="s">
        <v>4</v>
      </c>
      <c r="F19" s="347">
        <v>10</v>
      </c>
      <c r="G19" s="348"/>
      <c r="H19" s="349"/>
      <c r="I19" s="350" t="s">
        <v>5</v>
      </c>
      <c r="J19" s="351"/>
      <c r="K19" s="351"/>
      <c r="L19" s="352">
        <v>41343</v>
      </c>
      <c r="M19" s="352"/>
      <c r="N19" s="352"/>
      <c r="O19" s="353"/>
      <c r="P19" s="10" t="s">
        <v>6</v>
      </c>
      <c r="Q19" s="192"/>
      <c r="R19" s="192"/>
      <c r="S19" s="354">
        <v>0.5208333333333334</v>
      </c>
      <c r="T19" s="355"/>
      <c r="U19" s="356"/>
      <c r="AM19" s="357" t="s">
        <v>373</v>
      </c>
      <c r="AN19" s="358"/>
      <c r="AO19" s="247"/>
      <c r="AP19" s="247"/>
      <c r="AQ19" s="247"/>
      <c r="AR19" s="247"/>
      <c r="AS19" s="268" t="s">
        <v>374</v>
      </c>
      <c r="AT19" s="268" t="s">
        <v>375</v>
      </c>
    </row>
    <row r="20" spans="2:46" ht="16.5" thickTop="1">
      <c r="B20" s="12"/>
      <c r="C20" s="182" t="s">
        <v>151</v>
      </c>
      <c r="D20" s="13" t="s">
        <v>7</v>
      </c>
      <c r="E20" s="14" t="s">
        <v>8</v>
      </c>
      <c r="F20" s="335" t="s">
        <v>9</v>
      </c>
      <c r="G20" s="336"/>
      <c r="H20" s="335" t="s">
        <v>10</v>
      </c>
      <c r="I20" s="336"/>
      <c r="J20" s="335" t="s">
        <v>11</v>
      </c>
      <c r="K20" s="336"/>
      <c r="L20" s="335" t="s">
        <v>12</v>
      </c>
      <c r="M20" s="336"/>
      <c r="N20" s="335"/>
      <c r="O20" s="336"/>
      <c r="P20" s="15" t="s">
        <v>13</v>
      </c>
      <c r="Q20" s="16" t="s">
        <v>14</v>
      </c>
      <c r="R20" s="17" t="s">
        <v>15</v>
      </c>
      <c r="S20" s="18"/>
      <c r="T20" s="337" t="s">
        <v>16</v>
      </c>
      <c r="U20" s="338"/>
      <c r="W20" s="78" t="s">
        <v>64</v>
      </c>
      <c r="X20" s="79"/>
      <c r="Y20" s="80" t="s">
        <v>65</v>
      </c>
      <c r="AL20" s="269" t="s">
        <v>376</v>
      </c>
      <c r="AM20" s="270" t="s">
        <v>377</v>
      </c>
      <c r="AN20" s="270" t="s">
        <v>378</v>
      </c>
      <c r="AO20" s="271" t="s">
        <v>379</v>
      </c>
      <c r="AP20" s="273" t="s">
        <v>380</v>
      </c>
      <c r="AQ20" s="272" t="s">
        <v>381</v>
      </c>
      <c r="AR20" s="273" t="s">
        <v>382</v>
      </c>
      <c r="AS20" s="269" t="s">
        <v>383</v>
      </c>
      <c r="AT20" s="274" t="s">
        <v>384</v>
      </c>
    </row>
    <row r="21" spans="2:46" ht="15">
      <c r="B21" s="19" t="s">
        <v>9</v>
      </c>
      <c r="C21" s="219">
        <v>1666</v>
      </c>
      <c r="D21" s="20" t="s">
        <v>243</v>
      </c>
      <c r="E21" s="21" t="s">
        <v>3</v>
      </c>
      <c r="F21" s="22"/>
      <c r="G21" s="23"/>
      <c r="H21" s="24">
        <f>+R31</f>
      </c>
      <c r="I21" s="25">
        <f>+S31</f>
      </c>
      <c r="J21" s="24">
        <f>R27</f>
      </c>
      <c r="K21" s="25">
        <f>S27</f>
      </c>
      <c r="L21" s="24">
        <f>R29</f>
      </c>
      <c r="M21" s="25">
        <f>S29</f>
      </c>
      <c r="N21" s="24"/>
      <c r="O21" s="25"/>
      <c r="P21" s="26">
        <f>IF(SUM(F21:O21)=0,"",COUNTIF(G21:G24,"3"))</f>
      </c>
      <c r="Q21" s="27">
        <f>IF(SUM(G21:P21)=0,"",COUNTIF(F21:F24,"3"))</f>
      </c>
      <c r="R21" s="28">
        <f>IF(SUM(F21:O21)=0,"",SUM(G21:G24))</f>
      </c>
      <c r="S21" s="29">
        <f>IF(SUM(F21:O21)=0,"",SUM(F21:F24))</f>
      </c>
      <c r="T21" s="326"/>
      <c r="U21" s="327"/>
      <c r="W21" s="81">
        <f>+W27+W29+W31</f>
        <v>0</v>
      </c>
      <c r="X21" s="82">
        <f>+X27+X29+X31</f>
        <v>0</v>
      </c>
      <c r="Y21" s="83">
        <f>+W21-X21</f>
        <v>0</v>
      </c>
      <c r="AL21" s="286"/>
      <c r="AM21" s="47">
        <f aca="true" t="shared" si="18" ref="AM21:AR21">AM27+AM29+AM31</f>
        <v>0</v>
      </c>
      <c r="AN21" s="47">
        <f t="shared" si="18"/>
        <v>0</v>
      </c>
      <c r="AO21" s="275">
        <f t="shared" si="18"/>
        <v>0</v>
      </c>
      <c r="AP21" s="277">
        <f t="shared" si="18"/>
        <v>0</v>
      </c>
      <c r="AQ21" s="276">
        <f t="shared" si="18"/>
        <v>0</v>
      </c>
      <c r="AR21" s="277">
        <f t="shared" si="18"/>
        <v>0</v>
      </c>
      <c r="AS21" s="278" t="e">
        <f>AO21/AP21</f>
        <v>#DIV/0!</v>
      </c>
      <c r="AT21" s="279" t="e">
        <f>AQ21/AR21</f>
        <v>#DIV/0!</v>
      </c>
    </row>
    <row r="22" spans="2:46" ht="15">
      <c r="B22" s="30" t="s">
        <v>10</v>
      </c>
      <c r="C22" s="219">
        <v>1076</v>
      </c>
      <c r="D22" s="20" t="s">
        <v>387</v>
      </c>
      <c r="E22" s="31" t="s">
        <v>17</v>
      </c>
      <c r="F22" s="32">
        <f>+S31</f>
      </c>
      <c r="G22" s="33">
        <f>+R31</f>
      </c>
      <c r="H22" s="34"/>
      <c r="I22" s="35"/>
      <c r="J22" s="32">
        <f>R30</f>
      </c>
      <c r="K22" s="33">
        <f>S30</f>
      </c>
      <c r="L22" s="32">
        <f>R28</f>
      </c>
      <c r="M22" s="33">
        <f>S28</f>
      </c>
      <c r="N22" s="32"/>
      <c r="O22" s="33"/>
      <c r="P22" s="26">
        <f>IF(SUM(F22:O22)=0,"",COUNTIF(I21:I24,"3"))</f>
      </c>
      <c r="Q22" s="27">
        <f>IF(SUM(G22:P22)=0,"",COUNTIF(H21:H24,"3"))</f>
      </c>
      <c r="R22" s="28">
        <f>IF(SUM(F22:O22)=0,"",SUM(I21:I24))</f>
      </c>
      <c r="S22" s="29">
        <f>IF(SUM(F22:O22)=0,"",SUM(H21:H24))</f>
      </c>
      <c r="T22" s="326"/>
      <c r="U22" s="327"/>
      <c r="W22" s="81">
        <f>+W28+W30+X31</f>
        <v>0</v>
      </c>
      <c r="X22" s="82">
        <f>+X28+X30+W31</f>
        <v>0</v>
      </c>
      <c r="Y22" s="83">
        <f>+W22-X22</f>
        <v>0</v>
      </c>
      <c r="AL22" s="287"/>
      <c r="AM22" s="47">
        <f>AM28+AM30+AN31</f>
        <v>0</v>
      </c>
      <c r="AN22" s="47">
        <f>AN28+AN30+AM31</f>
        <v>0</v>
      </c>
      <c r="AO22" s="275">
        <f>AO28+AO30+AP31</f>
        <v>0</v>
      </c>
      <c r="AP22" s="277">
        <f>AP28+AP30+AO31</f>
        <v>0</v>
      </c>
      <c r="AQ22" s="276">
        <f>AQ28+AQ30+AR31</f>
        <v>0</v>
      </c>
      <c r="AR22" s="277">
        <f>AR28+AR30+AQ31</f>
        <v>0</v>
      </c>
      <c r="AS22" s="278" t="e">
        <f>AO22/AP22</f>
        <v>#DIV/0!</v>
      </c>
      <c r="AT22" s="279" t="e">
        <f>AQ22/AR22</f>
        <v>#DIV/0!</v>
      </c>
    </row>
    <row r="23" spans="2:46" ht="15">
      <c r="B23" s="30" t="s">
        <v>11</v>
      </c>
      <c r="C23" s="219">
        <v>1056</v>
      </c>
      <c r="D23" s="20" t="s">
        <v>250</v>
      </c>
      <c r="E23" s="31" t="s">
        <v>3</v>
      </c>
      <c r="F23" s="32">
        <f>+S27</f>
      </c>
      <c r="G23" s="33">
        <f>+R27</f>
      </c>
      <c r="H23" s="32">
        <f>S30</f>
      </c>
      <c r="I23" s="33">
        <f>R30</f>
      </c>
      <c r="J23" s="34"/>
      <c r="K23" s="35"/>
      <c r="L23" s="32">
        <f>R32</f>
      </c>
      <c r="M23" s="33">
        <f>S32</f>
      </c>
      <c r="N23" s="32"/>
      <c r="O23" s="33"/>
      <c r="P23" s="26">
        <f>IF(SUM(F23:O23)=0,"",COUNTIF(K21:K24,"3"))</f>
      </c>
      <c r="Q23" s="27">
        <f>IF(SUM(G23:P23)=0,"",COUNTIF(J21:J24,"3"))</f>
      </c>
      <c r="R23" s="28">
        <f>IF(SUM(F23:O23)=0,"",SUM(K21:K24))</f>
      </c>
      <c r="S23" s="29">
        <f>IF(SUM(F23:O23)=0,"",SUM(J21:J24))</f>
      </c>
      <c r="T23" s="326"/>
      <c r="U23" s="327"/>
      <c r="W23" s="81">
        <f>+X27+X30+W32</f>
        <v>0</v>
      </c>
      <c r="X23" s="82">
        <f>+W27+W30+X32</f>
        <v>0</v>
      </c>
      <c r="Y23" s="83">
        <f>+W23-X23</f>
        <v>0</v>
      </c>
      <c r="AL23" s="287"/>
      <c r="AM23" s="47">
        <f>AN27+AN30+AM32</f>
        <v>0</v>
      </c>
      <c r="AN23" s="47">
        <f>AM27+AM30+AN32</f>
        <v>0</v>
      </c>
      <c r="AO23" s="275">
        <f>AP27+AP30+AO32</f>
        <v>0</v>
      </c>
      <c r="AP23" s="277">
        <f>AO27+AO30+AP32</f>
        <v>0</v>
      </c>
      <c r="AQ23" s="276">
        <f>AR27+AR30+AQ32</f>
        <v>0</v>
      </c>
      <c r="AR23" s="277">
        <f>AQ27+AQ30+AR32</f>
        <v>0</v>
      </c>
      <c r="AS23" s="278" t="e">
        <f>AO23/AP23</f>
        <v>#DIV/0!</v>
      </c>
      <c r="AT23" s="279" t="e">
        <f>AQ23/AR23</f>
        <v>#DIV/0!</v>
      </c>
    </row>
    <row r="24" spans="2:46" ht="15.75" thickBot="1">
      <c r="B24" s="36" t="s">
        <v>12</v>
      </c>
      <c r="C24" s="220"/>
      <c r="D24" s="37"/>
      <c r="E24" s="38"/>
      <c r="F24" s="39">
        <f>S29</f>
      </c>
      <c r="G24" s="40">
        <f>R29</f>
      </c>
      <c r="H24" s="39">
        <f>S28</f>
      </c>
      <c r="I24" s="40">
        <f>R28</f>
      </c>
      <c r="J24" s="39">
        <f>S32</f>
      </c>
      <c r="K24" s="40">
        <f>R32</f>
      </c>
      <c r="L24" s="41"/>
      <c r="M24" s="42"/>
      <c r="N24" s="39"/>
      <c r="O24" s="40"/>
      <c r="P24" s="43">
        <f>IF(SUM(F24:O24)=0,"",COUNTIF(M21:M24,"3"))</f>
      </c>
      <c r="Q24" s="44">
        <f>IF(SUM(G24:P24)=0,"",COUNTIF(L21:L24,"3"))</f>
      </c>
      <c r="R24" s="45">
        <f>IF(SUM(F24:O25)=0,"",SUM(M21:M24))</f>
      </c>
      <c r="S24" s="46">
        <f>IF(SUM(F24:O24)=0,"",SUM(L21:L24))</f>
      </c>
      <c r="T24" s="328"/>
      <c r="U24" s="329"/>
      <c r="W24" s="81">
        <f>+X28+X29+X32</f>
        <v>0</v>
      </c>
      <c r="X24" s="82">
        <f>+W28+W29+W32</f>
        <v>0</v>
      </c>
      <c r="Y24" s="83">
        <f>+W24-X24</f>
        <v>0</v>
      </c>
      <c r="AL24" s="288"/>
      <c r="AM24" s="280">
        <f>AN28+AN29+AN32</f>
        <v>0</v>
      </c>
      <c r="AN24" s="280">
        <f>AM28+AM29+AM32</f>
        <v>0</v>
      </c>
      <c r="AO24" s="281">
        <f>AP28+AP29+AP32</f>
        <v>0</v>
      </c>
      <c r="AP24" s="283">
        <f>AO28+AO29+AO32</f>
        <v>0</v>
      </c>
      <c r="AQ24" s="282">
        <f>AR28+AR29+AR32</f>
        <v>0</v>
      </c>
      <c r="AR24" s="283">
        <f>AQ28+AQ29+AQ32</f>
        <v>0</v>
      </c>
      <c r="AS24" s="284" t="e">
        <f>AO24/AP24</f>
        <v>#DIV/0!</v>
      </c>
      <c r="AT24" s="285" t="e">
        <f>AQ24/AR24</f>
        <v>#DIV/0!</v>
      </c>
    </row>
    <row r="25" spans="1:26" ht="16.5" hidden="1" outlineLevel="1" thickTop="1">
      <c r="A25" s="77"/>
      <c r="B25" s="84"/>
      <c r="C25" s="130"/>
      <c r="D25" s="85" t="s">
        <v>66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8"/>
      <c r="W25" s="89"/>
      <c r="X25" s="90" t="s">
        <v>67</v>
      </c>
      <c r="Y25" s="91">
        <f>SUM(Y21:Y24)</f>
        <v>0</v>
      </c>
      <c r="Z25" s="90" t="str">
        <f>IF(Y25=0,"OK","Virhe")</f>
        <v>OK</v>
      </c>
    </row>
    <row r="26" spans="1:25" ht="16.5" hidden="1" outlineLevel="1" thickBot="1">
      <c r="A26" s="77"/>
      <c r="B26" s="92"/>
      <c r="C26" s="210"/>
      <c r="D26" s="93" t="s">
        <v>68</v>
      </c>
      <c r="E26" s="94"/>
      <c r="F26" s="94"/>
      <c r="G26" s="95"/>
      <c r="H26" s="330" t="s">
        <v>69</v>
      </c>
      <c r="I26" s="331"/>
      <c r="J26" s="332" t="s">
        <v>70</v>
      </c>
      <c r="K26" s="331"/>
      <c r="L26" s="332" t="s">
        <v>71</v>
      </c>
      <c r="M26" s="331"/>
      <c r="N26" s="332" t="s">
        <v>72</v>
      </c>
      <c r="O26" s="331"/>
      <c r="P26" s="332" t="s">
        <v>73</v>
      </c>
      <c r="Q26" s="331"/>
      <c r="R26" s="333" t="s">
        <v>74</v>
      </c>
      <c r="S26" s="334"/>
      <c r="U26" s="96"/>
      <c r="W26" s="97" t="s">
        <v>64</v>
      </c>
      <c r="X26" s="98"/>
      <c r="Y26" s="80" t="s">
        <v>65</v>
      </c>
    </row>
    <row r="27" spans="1:44" ht="15.75" hidden="1" outlineLevel="1">
      <c r="A27" s="77"/>
      <c r="B27" s="211" t="s">
        <v>75</v>
      </c>
      <c r="C27" s="179"/>
      <c r="D27" s="99" t="str">
        <f>IF(D21&gt;"",D21,"")</f>
        <v>Lundström Annika</v>
      </c>
      <c r="E27" s="100" t="str">
        <f>IF(D23&gt;"",D23,"")</f>
        <v>Saarialho Marianna</v>
      </c>
      <c r="F27" s="86"/>
      <c r="G27" s="101"/>
      <c r="H27" s="323"/>
      <c r="I27" s="324"/>
      <c r="J27" s="321"/>
      <c r="K27" s="322"/>
      <c r="L27" s="321"/>
      <c r="M27" s="322"/>
      <c r="N27" s="321"/>
      <c r="O27" s="322"/>
      <c r="P27" s="325"/>
      <c r="Q27" s="322"/>
      <c r="R27" s="102">
        <f aca="true" t="shared" si="19" ref="R27:R32">IF(COUNT(H27:P27)=0,"",COUNTIF(H27:P27,"&gt;=0"))</f>
      </c>
      <c r="S27" s="103">
        <f aca="true" t="shared" si="20" ref="S27:S32">IF(COUNT(H27:P27)=0,"",(IF(LEFT(H27,1)="-",1,0)+IF(LEFT(J27,1)="-",1,0)+IF(LEFT(L27,1)="-",1,0)+IF(LEFT(N27,1)="-",1,0)+IF(LEFT(P27,1)="-",1,0)))</f>
      </c>
      <c r="T27" s="104"/>
      <c r="U27" s="105"/>
      <c r="W27" s="106">
        <f aca="true" t="shared" si="21" ref="W27:W32">+AA27+AC27+AE27+AG27+AI27</f>
        <v>0</v>
      </c>
      <c r="X27" s="107">
        <f aca="true" t="shared" si="22" ref="X27:X32">+AB27+AD27+AF27+AH27+AJ27</f>
        <v>0</v>
      </c>
      <c r="Y27" s="108">
        <f aca="true" t="shared" si="23" ref="Y27:Y32">+W27-X27</f>
        <v>0</v>
      </c>
      <c r="AA27" s="109">
        <f aca="true" t="shared" si="24" ref="AA27:AA32">IF(H27="",0,IF(LEFT(H27,1)="-",ABS(H27),(IF(H27&gt;9,H27+2,11))))</f>
        <v>0</v>
      </c>
      <c r="AB27" s="110">
        <f aca="true" t="shared" si="25" ref="AB27:AB32">IF(H27="",0,IF(LEFT(H27,1)="-",(IF(ABS(H27)&gt;9,(ABS(H27)+2),11)),H27))</f>
        <v>0</v>
      </c>
      <c r="AC27" s="109">
        <f aca="true" t="shared" si="26" ref="AC27:AC32">IF(J27="",0,IF(LEFT(J27,1)="-",ABS(J27),(IF(J27&gt;9,J27+2,11))))</f>
        <v>0</v>
      </c>
      <c r="AD27" s="110">
        <f aca="true" t="shared" si="27" ref="AD27:AD32">IF(J27="",0,IF(LEFT(J27,1)="-",(IF(ABS(J27)&gt;9,(ABS(J27)+2),11)),J27))</f>
        <v>0</v>
      </c>
      <c r="AE27" s="109">
        <f aca="true" t="shared" si="28" ref="AE27:AE32">IF(L27="",0,IF(LEFT(L27,1)="-",ABS(L27),(IF(L27&gt;9,L27+2,11))))</f>
        <v>0</v>
      </c>
      <c r="AF27" s="110">
        <f aca="true" t="shared" si="29" ref="AF27:AF32">IF(L27="",0,IF(LEFT(L27,1)="-",(IF(ABS(L27)&gt;9,(ABS(L27)+2),11)),L27))</f>
        <v>0</v>
      </c>
      <c r="AG27" s="109">
        <f aca="true" t="shared" si="30" ref="AG27:AG32">IF(N27="",0,IF(LEFT(N27,1)="-",ABS(N27),(IF(N27&gt;9,N27+2,11))))</f>
        <v>0</v>
      </c>
      <c r="AH27" s="110">
        <f aca="true" t="shared" si="31" ref="AH27:AH32">IF(N27="",0,IF(LEFT(N27,1)="-",(IF(ABS(N27)&gt;9,(ABS(N27)+2),11)),N27))</f>
        <v>0</v>
      </c>
      <c r="AI27" s="109">
        <f aca="true" t="shared" si="32" ref="AI27:AI32">IF(P27="",0,IF(LEFT(P27,1)="-",ABS(P27),(IF(P27&gt;9,P27+2,11))))</f>
        <v>0</v>
      </c>
      <c r="AJ27" s="110">
        <f aca="true" t="shared" si="33" ref="AJ27:AJ32">IF(P27="",0,IF(LEFT(P27,1)="-",(IF(ABS(P27)&gt;9,(ABS(P27)+2),11)),P27))</f>
        <v>0</v>
      </c>
      <c r="AL27" s="289">
        <f>IF(OR(ISBLANK(AL21),ISBLANK(AL23)),0,1)</f>
        <v>0</v>
      </c>
      <c r="AM27" s="291">
        <f aca="true" t="shared" si="34" ref="AM27:AM32">IF(AO27=3,1,0)</f>
        <v>0</v>
      </c>
      <c r="AN27" s="206">
        <f aca="true" t="shared" si="35" ref="AN27:AN32">IF(AP27=3,1,0)</f>
        <v>0</v>
      </c>
      <c r="AO27" s="291">
        <f aca="true" t="shared" si="36" ref="AO27:AO32">IF($AL27=1,$AL27*R27,0)</f>
        <v>0</v>
      </c>
      <c r="AP27" s="206">
        <f aca="true" t="shared" si="37" ref="AP27:AP32">IF($AL27=1,$AL27*S27,0)</f>
        <v>0</v>
      </c>
      <c r="AQ27" s="291">
        <f aca="true" t="shared" si="38" ref="AQ27:AQ32">$AL27*W27</f>
        <v>0</v>
      </c>
      <c r="AR27" s="206">
        <f aca="true" t="shared" si="39" ref="AR27:AR32">$AL27*X27</f>
        <v>0</v>
      </c>
    </row>
    <row r="28" spans="1:44" ht="15.75" hidden="1" outlineLevel="1">
      <c r="A28" s="77"/>
      <c r="B28" s="212" t="s">
        <v>76</v>
      </c>
      <c r="C28" s="179"/>
      <c r="D28" s="99" t="str">
        <f>IF(D22&gt;"",D22,"")</f>
        <v>Pelli Katrin</v>
      </c>
      <c r="E28" s="111">
        <f>IF(D24&gt;"",D24,"")</f>
      </c>
      <c r="F28" s="112"/>
      <c r="G28" s="101"/>
      <c r="H28" s="314"/>
      <c r="I28" s="315"/>
      <c r="J28" s="314"/>
      <c r="K28" s="315"/>
      <c r="L28" s="314"/>
      <c r="M28" s="315"/>
      <c r="N28" s="314"/>
      <c r="O28" s="315"/>
      <c r="P28" s="314"/>
      <c r="Q28" s="315"/>
      <c r="R28" s="102">
        <f t="shared" si="19"/>
      </c>
      <c r="S28" s="103">
        <f t="shared" si="20"/>
      </c>
      <c r="T28" s="113"/>
      <c r="U28" s="114"/>
      <c r="W28" s="106">
        <f t="shared" si="21"/>
        <v>0</v>
      </c>
      <c r="X28" s="107">
        <f t="shared" si="22"/>
        <v>0</v>
      </c>
      <c r="Y28" s="108">
        <f t="shared" si="23"/>
        <v>0</v>
      </c>
      <c r="AA28" s="115">
        <f t="shared" si="24"/>
        <v>0</v>
      </c>
      <c r="AB28" s="116">
        <f t="shared" si="25"/>
        <v>0</v>
      </c>
      <c r="AC28" s="115">
        <f t="shared" si="26"/>
        <v>0</v>
      </c>
      <c r="AD28" s="116">
        <f t="shared" si="27"/>
        <v>0</v>
      </c>
      <c r="AE28" s="115">
        <f t="shared" si="28"/>
        <v>0</v>
      </c>
      <c r="AF28" s="116">
        <f t="shared" si="29"/>
        <v>0</v>
      </c>
      <c r="AG28" s="115">
        <f t="shared" si="30"/>
        <v>0</v>
      </c>
      <c r="AH28" s="116">
        <f t="shared" si="31"/>
        <v>0</v>
      </c>
      <c r="AI28" s="115">
        <f t="shared" si="32"/>
        <v>0</v>
      </c>
      <c r="AJ28" s="116">
        <f t="shared" si="33"/>
        <v>0</v>
      </c>
      <c r="AL28" s="207">
        <f>IF(OR(ISBLANK(AL22),ISBLANK(AL24)),0,1)</f>
        <v>0</v>
      </c>
      <c r="AM28" s="292">
        <f t="shared" si="34"/>
        <v>0</v>
      </c>
      <c r="AN28" s="208">
        <f t="shared" si="35"/>
        <v>0</v>
      </c>
      <c r="AO28" s="292">
        <f t="shared" si="36"/>
        <v>0</v>
      </c>
      <c r="AP28" s="208">
        <f t="shared" si="37"/>
        <v>0</v>
      </c>
      <c r="AQ28" s="292">
        <f t="shared" si="38"/>
        <v>0</v>
      </c>
      <c r="AR28" s="208">
        <f t="shared" si="39"/>
        <v>0</v>
      </c>
    </row>
    <row r="29" spans="1:44" ht="16.5" hidden="1" outlineLevel="1" thickBot="1">
      <c r="A29" s="77"/>
      <c r="B29" s="212" t="s">
        <v>77</v>
      </c>
      <c r="C29" s="179"/>
      <c r="D29" s="117" t="str">
        <f>IF(D21&gt;"",D21,"")</f>
        <v>Lundström Annika</v>
      </c>
      <c r="E29" s="118">
        <f>IF(D24&gt;"",D24,"")</f>
      </c>
      <c r="F29" s="94"/>
      <c r="G29" s="95"/>
      <c r="H29" s="319"/>
      <c r="I29" s="320"/>
      <c r="J29" s="319"/>
      <c r="K29" s="320"/>
      <c r="L29" s="319"/>
      <c r="M29" s="320"/>
      <c r="N29" s="319"/>
      <c r="O29" s="320"/>
      <c r="P29" s="319"/>
      <c r="Q29" s="320"/>
      <c r="R29" s="102">
        <f t="shared" si="19"/>
      </c>
      <c r="S29" s="103">
        <f t="shared" si="20"/>
      </c>
      <c r="T29" s="113"/>
      <c r="U29" s="114"/>
      <c r="W29" s="106">
        <f t="shared" si="21"/>
        <v>0</v>
      </c>
      <c r="X29" s="107">
        <f t="shared" si="22"/>
        <v>0</v>
      </c>
      <c r="Y29" s="108">
        <f t="shared" si="23"/>
        <v>0</v>
      </c>
      <c r="AA29" s="115">
        <f t="shared" si="24"/>
        <v>0</v>
      </c>
      <c r="AB29" s="116">
        <f t="shared" si="25"/>
        <v>0</v>
      </c>
      <c r="AC29" s="115">
        <f t="shared" si="26"/>
        <v>0</v>
      </c>
      <c r="AD29" s="116">
        <f t="shared" si="27"/>
        <v>0</v>
      </c>
      <c r="AE29" s="115">
        <f t="shared" si="28"/>
        <v>0</v>
      </c>
      <c r="AF29" s="116">
        <f t="shared" si="29"/>
        <v>0</v>
      </c>
      <c r="AG29" s="115">
        <f t="shared" si="30"/>
        <v>0</v>
      </c>
      <c r="AH29" s="116">
        <f t="shared" si="31"/>
        <v>0</v>
      </c>
      <c r="AI29" s="115">
        <f t="shared" si="32"/>
        <v>0</v>
      </c>
      <c r="AJ29" s="116">
        <f t="shared" si="33"/>
        <v>0</v>
      </c>
      <c r="AL29" s="207">
        <f>IF(OR(ISBLANK(AL21),ISBLANK(AL24)),0,1)</f>
        <v>0</v>
      </c>
      <c r="AM29" s="292">
        <f t="shared" si="34"/>
        <v>0</v>
      </c>
      <c r="AN29" s="208">
        <f t="shared" si="35"/>
        <v>0</v>
      </c>
      <c r="AO29" s="292">
        <f t="shared" si="36"/>
        <v>0</v>
      </c>
      <c r="AP29" s="208">
        <f t="shared" si="37"/>
        <v>0</v>
      </c>
      <c r="AQ29" s="292">
        <f t="shared" si="38"/>
        <v>0</v>
      </c>
      <c r="AR29" s="208">
        <f t="shared" si="39"/>
        <v>0</v>
      </c>
    </row>
    <row r="30" spans="1:44" ht="15.75" hidden="1" outlineLevel="1">
      <c r="A30" s="77"/>
      <c r="B30" s="212" t="s">
        <v>78</v>
      </c>
      <c r="C30" s="179"/>
      <c r="D30" s="99" t="str">
        <f>IF(D22&gt;"",D22,"")</f>
        <v>Pelli Katrin</v>
      </c>
      <c r="E30" s="111" t="str">
        <f>IF(D23&gt;"",D23,"")</f>
        <v>Saarialho Marianna</v>
      </c>
      <c r="F30" s="86"/>
      <c r="G30" s="101"/>
      <c r="H30" s="321"/>
      <c r="I30" s="322"/>
      <c r="J30" s="321"/>
      <c r="K30" s="322"/>
      <c r="L30" s="321"/>
      <c r="M30" s="322"/>
      <c r="N30" s="321"/>
      <c r="O30" s="322"/>
      <c r="P30" s="321"/>
      <c r="Q30" s="322"/>
      <c r="R30" s="102">
        <f t="shared" si="19"/>
      </c>
      <c r="S30" s="103">
        <f t="shared" si="20"/>
      </c>
      <c r="T30" s="113"/>
      <c r="U30" s="114"/>
      <c r="W30" s="106">
        <f t="shared" si="21"/>
        <v>0</v>
      </c>
      <c r="X30" s="107">
        <f t="shared" si="22"/>
        <v>0</v>
      </c>
      <c r="Y30" s="108">
        <f t="shared" si="23"/>
        <v>0</v>
      </c>
      <c r="AA30" s="115">
        <f t="shared" si="24"/>
        <v>0</v>
      </c>
      <c r="AB30" s="116">
        <f t="shared" si="25"/>
        <v>0</v>
      </c>
      <c r="AC30" s="115">
        <f t="shared" si="26"/>
        <v>0</v>
      </c>
      <c r="AD30" s="116">
        <f t="shared" si="27"/>
        <v>0</v>
      </c>
      <c r="AE30" s="115">
        <f t="shared" si="28"/>
        <v>0</v>
      </c>
      <c r="AF30" s="116">
        <f t="shared" si="29"/>
        <v>0</v>
      </c>
      <c r="AG30" s="115">
        <f t="shared" si="30"/>
        <v>0</v>
      </c>
      <c r="AH30" s="116">
        <f t="shared" si="31"/>
        <v>0</v>
      </c>
      <c r="AI30" s="115">
        <f t="shared" si="32"/>
        <v>0</v>
      </c>
      <c r="AJ30" s="116">
        <f t="shared" si="33"/>
        <v>0</v>
      </c>
      <c r="AL30" s="207">
        <f>IF(OR(ISBLANK(AL22),ISBLANK(AL23)),0,1)</f>
        <v>0</v>
      </c>
      <c r="AM30" s="292">
        <f t="shared" si="34"/>
        <v>0</v>
      </c>
      <c r="AN30" s="208">
        <f t="shared" si="35"/>
        <v>0</v>
      </c>
      <c r="AO30" s="292">
        <f t="shared" si="36"/>
        <v>0</v>
      </c>
      <c r="AP30" s="208">
        <f t="shared" si="37"/>
        <v>0</v>
      </c>
      <c r="AQ30" s="292">
        <f t="shared" si="38"/>
        <v>0</v>
      </c>
      <c r="AR30" s="208">
        <f t="shared" si="39"/>
        <v>0</v>
      </c>
    </row>
    <row r="31" spans="1:44" ht="15.75" hidden="1" outlineLevel="1">
      <c r="A31" s="77"/>
      <c r="B31" s="212" t="s">
        <v>79</v>
      </c>
      <c r="C31" s="179"/>
      <c r="D31" s="99" t="str">
        <f>IF(D21&gt;"",D21,"")</f>
        <v>Lundström Annika</v>
      </c>
      <c r="E31" s="111" t="str">
        <f>IF(D22&gt;"",D22,"")</f>
        <v>Pelli Katrin</v>
      </c>
      <c r="F31" s="112"/>
      <c r="G31" s="101"/>
      <c r="H31" s="314"/>
      <c r="I31" s="315"/>
      <c r="J31" s="314"/>
      <c r="K31" s="315"/>
      <c r="L31" s="316"/>
      <c r="M31" s="315"/>
      <c r="N31" s="314"/>
      <c r="O31" s="315"/>
      <c r="P31" s="314"/>
      <c r="Q31" s="315"/>
      <c r="R31" s="102">
        <f t="shared" si="19"/>
      </c>
      <c r="S31" s="103">
        <f t="shared" si="20"/>
      </c>
      <c r="T31" s="113"/>
      <c r="U31" s="114"/>
      <c r="W31" s="106">
        <f t="shared" si="21"/>
        <v>0</v>
      </c>
      <c r="X31" s="107">
        <f t="shared" si="22"/>
        <v>0</v>
      </c>
      <c r="Y31" s="108">
        <f t="shared" si="23"/>
        <v>0</v>
      </c>
      <c r="AA31" s="115">
        <f t="shared" si="24"/>
        <v>0</v>
      </c>
      <c r="AB31" s="116">
        <f t="shared" si="25"/>
        <v>0</v>
      </c>
      <c r="AC31" s="115">
        <f t="shared" si="26"/>
        <v>0</v>
      </c>
      <c r="AD31" s="116">
        <f t="shared" si="27"/>
        <v>0</v>
      </c>
      <c r="AE31" s="115">
        <f t="shared" si="28"/>
        <v>0</v>
      </c>
      <c r="AF31" s="116">
        <f t="shared" si="29"/>
        <v>0</v>
      </c>
      <c r="AG31" s="115">
        <f t="shared" si="30"/>
        <v>0</v>
      </c>
      <c r="AH31" s="116">
        <f t="shared" si="31"/>
        <v>0</v>
      </c>
      <c r="AI31" s="115">
        <f t="shared" si="32"/>
        <v>0</v>
      </c>
      <c r="AJ31" s="116">
        <f t="shared" si="33"/>
        <v>0</v>
      </c>
      <c r="AL31" s="207">
        <f>IF(OR(ISBLANK(AL21),ISBLANK(AL22)),0,1)</f>
        <v>0</v>
      </c>
      <c r="AM31" s="292">
        <f t="shared" si="34"/>
        <v>0</v>
      </c>
      <c r="AN31" s="208">
        <f t="shared" si="35"/>
        <v>0</v>
      </c>
      <c r="AO31" s="292">
        <f t="shared" si="36"/>
        <v>0</v>
      </c>
      <c r="AP31" s="208">
        <f t="shared" si="37"/>
        <v>0</v>
      </c>
      <c r="AQ31" s="292">
        <f t="shared" si="38"/>
        <v>0</v>
      </c>
      <c r="AR31" s="208">
        <f t="shared" si="39"/>
        <v>0</v>
      </c>
    </row>
    <row r="32" spans="1:44" ht="16.5" hidden="1" outlineLevel="1" thickBot="1">
      <c r="A32" s="77"/>
      <c r="B32" s="213" t="s">
        <v>80</v>
      </c>
      <c r="C32" s="180"/>
      <c r="D32" s="119" t="str">
        <f>IF(D23&gt;"",D23,"")</f>
        <v>Saarialho Marianna</v>
      </c>
      <c r="E32" s="120">
        <f>IF(D24&gt;"",D24,"")</f>
      </c>
      <c r="F32" s="121"/>
      <c r="G32" s="122"/>
      <c r="H32" s="317"/>
      <c r="I32" s="318"/>
      <c r="J32" s="317"/>
      <c r="K32" s="318"/>
      <c r="L32" s="317"/>
      <c r="M32" s="318"/>
      <c r="N32" s="317"/>
      <c r="O32" s="318"/>
      <c r="P32" s="317"/>
      <c r="Q32" s="318"/>
      <c r="R32" s="123">
        <f t="shared" si="19"/>
      </c>
      <c r="S32" s="124">
        <f t="shared" si="20"/>
      </c>
      <c r="T32" s="125"/>
      <c r="U32" s="126"/>
      <c r="W32" s="106">
        <f t="shared" si="21"/>
        <v>0</v>
      </c>
      <c r="X32" s="107">
        <f t="shared" si="22"/>
        <v>0</v>
      </c>
      <c r="Y32" s="108">
        <f t="shared" si="23"/>
        <v>0</v>
      </c>
      <c r="AA32" s="127">
        <f t="shared" si="24"/>
        <v>0</v>
      </c>
      <c r="AB32" s="128">
        <f t="shared" si="25"/>
        <v>0</v>
      </c>
      <c r="AC32" s="127">
        <f t="shared" si="26"/>
        <v>0</v>
      </c>
      <c r="AD32" s="128">
        <f t="shared" si="27"/>
        <v>0</v>
      </c>
      <c r="AE32" s="127">
        <f t="shared" si="28"/>
        <v>0</v>
      </c>
      <c r="AF32" s="128">
        <f t="shared" si="29"/>
        <v>0</v>
      </c>
      <c r="AG32" s="127">
        <f t="shared" si="30"/>
        <v>0</v>
      </c>
      <c r="AH32" s="128">
        <f t="shared" si="31"/>
        <v>0</v>
      </c>
      <c r="AI32" s="127">
        <f t="shared" si="32"/>
        <v>0</v>
      </c>
      <c r="AJ32" s="128">
        <f t="shared" si="33"/>
        <v>0</v>
      </c>
      <c r="AL32" s="290">
        <f>IF(OR(ISBLANK(AL23),ISBLANK(AL24)),0,1)</f>
        <v>0</v>
      </c>
      <c r="AM32" s="293">
        <f t="shared" si="34"/>
        <v>0</v>
      </c>
      <c r="AN32" s="209">
        <f t="shared" si="35"/>
        <v>0</v>
      </c>
      <c r="AO32" s="293">
        <f t="shared" si="36"/>
        <v>0</v>
      </c>
      <c r="AP32" s="209">
        <f t="shared" si="37"/>
        <v>0</v>
      </c>
      <c r="AQ32" s="293">
        <f t="shared" si="38"/>
        <v>0</v>
      </c>
      <c r="AR32" s="209">
        <f t="shared" si="39"/>
        <v>0</v>
      </c>
    </row>
    <row r="33" ht="16.5" collapsed="1" thickBot="1" thickTop="1"/>
    <row r="34" spans="2:21" ht="16.5" thickTop="1">
      <c r="B34" s="1"/>
      <c r="C34" s="177"/>
      <c r="D34" s="2" t="s">
        <v>126</v>
      </c>
      <c r="E34" s="3"/>
      <c r="F34" s="3"/>
      <c r="G34" s="3"/>
      <c r="H34" s="4"/>
      <c r="I34" s="3"/>
      <c r="J34" s="5" t="s">
        <v>0</v>
      </c>
      <c r="K34" s="6"/>
      <c r="L34" s="339" t="s">
        <v>1</v>
      </c>
      <c r="M34" s="340"/>
      <c r="N34" s="340"/>
      <c r="O34" s="341"/>
      <c r="P34" s="342" t="s">
        <v>2</v>
      </c>
      <c r="Q34" s="343"/>
      <c r="R34" s="343"/>
      <c r="S34" s="344">
        <v>3</v>
      </c>
      <c r="T34" s="345"/>
      <c r="U34" s="346"/>
    </row>
    <row r="35" spans="2:46" ht="16.5" thickBot="1">
      <c r="B35" s="7"/>
      <c r="C35" s="178"/>
      <c r="D35" s="8" t="s">
        <v>3</v>
      </c>
      <c r="E35" s="9" t="s">
        <v>4</v>
      </c>
      <c r="F35" s="347">
        <v>9</v>
      </c>
      <c r="G35" s="348"/>
      <c r="H35" s="349"/>
      <c r="I35" s="350" t="s">
        <v>5</v>
      </c>
      <c r="J35" s="351"/>
      <c r="K35" s="351"/>
      <c r="L35" s="352">
        <v>41343</v>
      </c>
      <c r="M35" s="352"/>
      <c r="N35" s="352"/>
      <c r="O35" s="353"/>
      <c r="P35" s="10" t="s">
        <v>6</v>
      </c>
      <c r="Q35" s="192"/>
      <c r="R35" s="192"/>
      <c r="S35" s="354">
        <v>0.4583333333333333</v>
      </c>
      <c r="T35" s="355"/>
      <c r="U35" s="356"/>
      <c r="AM35" s="357" t="s">
        <v>373</v>
      </c>
      <c r="AN35" s="358"/>
      <c r="AO35" s="247"/>
      <c r="AP35" s="247"/>
      <c r="AQ35" s="247"/>
      <c r="AR35" s="247"/>
      <c r="AS35" s="268" t="s">
        <v>374</v>
      </c>
      <c r="AT35" s="268" t="s">
        <v>375</v>
      </c>
    </row>
    <row r="36" spans="2:46" ht="16.5" thickTop="1">
      <c r="B36" s="12"/>
      <c r="C36" s="182" t="s">
        <v>151</v>
      </c>
      <c r="D36" s="13" t="s">
        <v>7</v>
      </c>
      <c r="E36" s="14" t="s">
        <v>8</v>
      </c>
      <c r="F36" s="335" t="s">
        <v>9</v>
      </c>
      <c r="G36" s="336"/>
      <c r="H36" s="335" t="s">
        <v>10</v>
      </c>
      <c r="I36" s="336"/>
      <c r="J36" s="335" t="s">
        <v>11</v>
      </c>
      <c r="K36" s="336"/>
      <c r="L36" s="335" t="s">
        <v>12</v>
      </c>
      <c r="M36" s="336"/>
      <c r="N36" s="335"/>
      <c r="O36" s="336"/>
      <c r="P36" s="15" t="s">
        <v>13</v>
      </c>
      <c r="Q36" s="16" t="s">
        <v>14</v>
      </c>
      <c r="R36" s="17" t="s">
        <v>15</v>
      </c>
      <c r="S36" s="18"/>
      <c r="T36" s="337" t="s">
        <v>16</v>
      </c>
      <c r="U36" s="338"/>
      <c r="W36" s="78" t="s">
        <v>64</v>
      </c>
      <c r="X36" s="79"/>
      <c r="Y36" s="80" t="s">
        <v>65</v>
      </c>
      <c r="AL36" s="269" t="s">
        <v>376</v>
      </c>
      <c r="AM36" s="270" t="s">
        <v>377</v>
      </c>
      <c r="AN36" s="270" t="s">
        <v>378</v>
      </c>
      <c r="AO36" s="271" t="s">
        <v>379</v>
      </c>
      <c r="AP36" s="273" t="s">
        <v>380</v>
      </c>
      <c r="AQ36" s="272" t="s">
        <v>381</v>
      </c>
      <c r="AR36" s="273" t="s">
        <v>382</v>
      </c>
      <c r="AS36" s="269" t="s">
        <v>383</v>
      </c>
      <c r="AT36" s="274" t="s">
        <v>384</v>
      </c>
    </row>
    <row r="37" spans="2:46" ht="15">
      <c r="B37" s="19" t="s">
        <v>9</v>
      </c>
      <c r="C37" s="219">
        <v>1475</v>
      </c>
      <c r="D37" s="20" t="s">
        <v>244</v>
      </c>
      <c r="E37" s="21" t="s">
        <v>18</v>
      </c>
      <c r="F37" s="22"/>
      <c r="G37" s="23"/>
      <c r="H37" s="24">
        <f>+R47</f>
      </c>
      <c r="I37" s="25">
        <f>+S47</f>
      </c>
      <c r="J37" s="24">
        <f>R43</f>
      </c>
      <c r="K37" s="25">
        <f>S43</f>
      </c>
      <c r="L37" s="24">
        <f>R45</f>
      </c>
      <c r="M37" s="25">
        <f>S45</f>
      </c>
      <c r="N37" s="24"/>
      <c r="O37" s="25"/>
      <c r="P37" s="26">
        <f>IF(SUM(F37:O37)=0,"",COUNTIF(G37:G40,"3"))</f>
      </c>
      <c r="Q37" s="27">
        <f>IF(SUM(G37:P37)=0,"",COUNTIF(F37:F40,"3"))</f>
      </c>
      <c r="R37" s="28">
        <f>IF(SUM(F37:O37)=0,"",SUM(G37:G40))</f>
      </c>
      <c r="S37" s="29">
        <f>IF(SUM(F37:O37)=0,"",SUM(F37:F40))</f>
      </c>
      <c r="T37" s="326"/>
      <c r="U37" s="327"/>
      <c r="W37" s="81">
        <f>+W43+W45+W47</f>
        <v>0</v>
      </c>
      <c r="X37" s="82">
        <f>+X43+X45+X47</f>
        <v>0</v>
      </c>
      <c r="Y37" s="83">
        <f>+W37-X37</f>
        <v>0</v>
      </c>
      <c r="AL37" s="286"/>
      <c r="AM37" s="47">
        <f aca="true" t="shared" si="40" ref="AM37:AR37">AM43+AM45+AM47</f>
        <v>0</v>
      </c>
      <c r="AN37" s="47">
        <f t="shared" si="40"/>
        <v>0</v>
      </c>
      <c r="AO37" s="275">
        <f t="shared" si="40"/>
        <v>0</v>
      </c>
      <c r="AP37" s="277">
        <f t="shared" si="40"/>
        <v>0</v>
      </c>
      <c r="AQ37" s="276">
        <f t="shared" si="40"/>
        <v>0</v>
      </c>
      <c r="AR37" s="277">
        <f t="shared" si="40"/>
        <v>0</v>
      </c>
      <c r="AS37" s="278" t="e">
        <f>AO37/AP37</f>
        <v>#DIV/0!</v>
      </c>
      <c r="AT37" s="279" t="e">
        <f>AQ37/AR37</f>
        <v>#DIV/0!</v>
      </c>
    </row>
    <row r="38" spans="2:46" ht="15">
      <c r="B38" s="30" t="s">
        <v>10</v>
      </c>
      <c r="C38" s="219">
        <v>1184</v>
      </c>
      <c r="D38" s="20" t="s">
        <v>388</v>
      </c>
      <c r="E38" s="31" t="s">
        <v>17</v>
      </c>
      <c r="F38" s="32">
        <f>+S47</f>
      </c>
      <c r="G38" s="33">
        <f>+R47</f>
      </c>
      <c r="H38" s="34"/>
      <c r="I38" s="35"/>
      <c r="J38" s="32">
        <f>R46</f>
      </c>
      <c r="K38" s="33">
        <f>S46</f>
      </c>
      <c r="L38" s="32">
        <f>R44</f>
      </c>
      <c r="M38" s="33">
        <f>S44</f>
      </c>
      <c r="N38" s="32"/>
      <c r="O38" s="33"/>
      <c r="P38" s="26">
        <f>IF(SUM(F38:O38)=0,"",COUNTIF(I37:I40,"3"))</f>
      </c>
      <c r="Q38" s="27">
        <f>IF(SUM(G38:P38)=0,"",COUNTIF(H37:H40,"3"))</f>
      </c>
      <c r="R38" s="28">
        <f>IF(SUM(F38:O38)=0,"",SUM(I37:I40))</f>
      </c>
      <c r="S38" s="29">
        <f>IF(SUM(F38:O38)=0,"",SUM(H37:H40))</f>
      </c>
      <c r="T38" s="326"/>
      <c r="U38" s="327"/>
      <c r="W38" s="81">
        <f>+W44+W46+X47</f>
        <v>0</v>
      </c>
      <c r="X38" s="82">
        <f>+X44+X46+W47</f>
        <v>0</v>
      </c>
      <c r="Y38" s="83">
        <f>+W38-X38</f>
        <v>0</v>
      </c>
      <c r="AL38" s="287"/>
      <c r="AM38" s="47">
        <f>AM44+AM46+AN47</f>
        <v>0</v>
      </c>
      <c r="AN38" s="47">
        <f>AN44+AN46+AM47</f>
        <v>0</v>
      </c>
      <c r="AO38" s="275">
        <f>AO44+AO46+AP47</f>
        <v>0</v>
      </c>
      <c r="AP38" s="277">
        <f>AP44+AP46+AO47</f>
        <v>0</v>
      </c>
      <c r="AQ38" s="276">
        <f>AQ44+AQ46+AR47</f>
        <v>0</v>
      </c>
      <c r="AR38" s="277">
        <f>AR44+AR46+AQ47</f>
        <v>0</v>
      </c>
      <c r="AS38" s="278" t="e">
        <f>AO38/AP38</f>
        <v>#DIV/0!</v>
      </c>
      <c r="AT38" s="279" t="e">
        <f>AQ38/AR38</f>
        <v>#DIV/0!</v>
      </c>
    </row>
    <row r="39" spans="2:46" ht="15">
      <c r="B39" s="30" t="s">
        <v>11</v>
      </c>
      <c r="C39" s="219">
        <v>963</v>
      </c>
      <c r="D39" s="20" t="s">
        <v>389</v>
      </c>
      <c r="E39" s="31" t="s">
        <v>20</v>
      </c>
      <c r="F39" s="32">
        <f>+S43</f>
      </c>
      <c r="G39" s="33">
        <f>+R43</f>
      </c>
      <c r="H39" s="32">
        <f>S46</f>
      </c>
      <c r="I39" s="33">
        <f>R46</f>
      </c>
      <c r="J39" s="34"/>
      <c r="K39" s="35"/>
      <c r="L39" s="32">
        <f>R48</f>
      </c>
      <c r="M39" s="33">
        <f>S48</f>
      </c>
      <c r="N39" s="32"/>
      <c r="O39" s="33"/>
      <c r="P39" s="26">
        <f>IF(SUM(F39:O39)=0,"",COUNTIF(K37:K40,"3"))</f>
      </c>
      <c r="Q39" s="27">
        <f>IF(SUM(G39:P39)=0,"",COUNTIF(J37:J40,"3"))</f>
      </c>
      <c r="R39" s="28">
        <f>IF(SUM(F39:O39)=0,"",SUM(K37:K40))</f>
      </c>
      <c r="S39" s="29">
        <f>IF(SUM(F39:O39)=0,"",SUM(J37:J40))</f>
      </c>
      <c r="T39" s="326"/>
      <c r="U39" s="327"/>
      <c r="W39" s="81">
        <f>+X43+X46+W48</f>
        <v>0</v>
      </c>
      <c r="X39" s="82">
        <f>+W43+W46+X48</f>
        <v>0</v>
      </c>
      <c r="Y39" s="83">
        <f>+W39-X39</f>
        <v>0</v>
      </c>
      <c r="AL39" s="287"/>
      <c r="AM39" s="47">
        <f>AN43+AN46+AM48</f>
        <v>0</v>
      </c>
      <c r="AN39" s="47">
        <f>AM43+AM46+AN48</f>
        <v>0</v>
      </c>
      <c r="AO39" s="275">
        <f>AP43+AP46+AO48</f>
        <v>0</v>
      </c>
      <c r="AP39" s="277">
        <f>AO43+AO46+AP48</f>
        <v>0</v>
      </c>
      <c r="AQ39" s="276">
        <f>AR43+AR46+AQ48</f>
        <v>0</v>
      </c>
      <c r="AR39" s="277">
        <f>AQ43+AQ46+AR48</f>
        <v>0</v>
      </c>
      <c r="AS39" s="278" t="e">
        <f>AO39/AP39</f>
        <v>#DIV/0!</v>
      </c>
      <c r="AT39" s="279" t="e">
        <f>AQ39/AR39</f>
        <v>#DIV/0!</v>
      </c>
    </row>
    <row r="40" spans="2:46" ht="15.75" thickBot="1">
      <c r="B40" s="36" t="s">
        <v>12</v>
      </c>
      <c r="C40" s="220">
        <v>955</v>
      </c>
      <c r="D40" s="37" t="s">
        <v>252</v>
      </c>
      <c r="E40" s="38" t="s">
        <v>3</v>
      </c>
      <c r="F40" s="39">
        <f>S45</f>
      </c>
      <c r="G40" s="40">
        <f>R45</f>
      </c>
      <c r="H40" s="39">
        <f>S44</f>
      </c>
      <c r="I40" s="40">
        <f>R44</f>
      </c>
      <c r="J40" s="39">
        <f>S48</f>
      </c>
      <c r="K40" s="40">
        <f>R48</f>
      </c>
      <c r="L40" s="41"/>
      <c r="M40" s="42"/>
      <c r="N40" s="39"/>
      <c r="O40" s="40"/>
      <c r="P40" s="43">
        <f>IF(SUM(F40:O40)=0,"",COUNTIF(M37:M40,"3"))</f>
      </c>
      <c r="Q40" s="44">
        <f>IF(SUM(G40:P40)=0,"",COUNTIF(L37:L40,"3"))</f>
      </c>
      <c r="R40" s="45">
        <f>IF(SUM(F40:O41)=0,"",SUM(M37:M40))</f>
      </c>
      <c r="S40" s="46">
        <f>IF(SUM(F40:O40)=0,"",SUM(L37:L40))</f>
      </c>
      <c r="T40" s="328"/>
      <c r="U40" s="329"/>
      <c r="W40" s="81">
        <f>+X44+X45+X48</f>
        <v>0</v>
      </c>
      <c r="X40" s="82">
        <f>+W44+W45+W48</f>
        <v>0</v>
      </c>
      <c r="Y40" s="83">
        <f>+W40-X40</f>
        <v>0</v>
      </c>
      <c r="AL40" s="288"/>
      <c r="AM40" s="280">
        <f>AN44+AN45+AN48</f>
        <v>0</v>
      </c>
      <c r="AN40" s="280">
        <f>AM44+AM45+AM48</f>
        <v>0</v>
      </c>
      <c r="AO40" s="281">
        <f>AP44+AP45+AP48</f>
        <v>0</v>
      </c>
      <c r="AP40" s="283">
        <f>AO44+AO45+AO48</f>
        <v>0</v>
      </c>
      <c r="AQ40" s="282">
        <f>AR44+AR45+AR48</f>
        <v>0</v>
      </c>
      <c r="AR40" s="283">
        <f>AQ44+AQ45+AQ48</f>
        <v>0</v>
      </c>
      <c r="AS40" s="284" t="e">
        <f>AO40/AP40</f>
        <v>#DIV/0!</v>
      </c>
      <c r="AT40" s="285" t="e">
        <f>AQ40/AR40</f>
        <v>#DIV/0!</v>
      </c>
    </row>
    <row r="41" spans="1:26" ht="16.5" hidden="1" outlineLevel="1" thickTop="1">
      <c r="A41" s="77"/>
      <c r="B41" s="84"/>
      <c r="C41" s="130"/>
      <c r="D41" s="85" t="s">
        <v>66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7"/>
      <c r="U41" s="88"/>
      <c r="W41" s="89"/>
      <c r="X41" s="90" t="s">
        <v>67</v>
      </c>
      <c r="Y41" s="91">
        <f>SUM(Y37:Y40)</f>
        <v>0</v>
      </c>
      <c r="Z41" s="90" t="str">
        <f>IF(Y41=0,"OK","Virhe")</f>
        <v>OK</v>
      </c>
    </row>
    <row r="42" spans="1:25" ht="16.5" hidden="1" outlineLevel="1" thickBot="1">
      <c r="A42" s="77"/>
      <c r="B42" s="92"/>
      <c r="C42" s="210"/>
      <c r="D42" s="93" t="s">
        <v>68</v>
      </c>
      <c r="E42" s="94"/>
      <c r="F42" s="94"/>
      <c r="G42" s="95"/>
      <c r="H42" s="330" t="s">
        <v>69</v>
      </c>
      <c r="I42" s="331"/>
      <c r="J42" s="332" t="s">
        <v>70</v>
      </c>
      <c r="K42" s="331"/>
      <c r="L42" s="332" t="s">
        <v>71</v>
      </c>
      <c r="M42" s="331"/>
      <c r="N42" s="332" t="s">
        <v>72</v>
      </c>
      <c r="O42" s="331"/>
      <c r="P42" s="332" t="s">
        <v>73</v>
      </c>
      <c r="Q42" s="331"/>
      <c r="R42" s="333" t="s">
        <v>74</v>
      </c>
      <c r="S42" s="334"/>
      <c r="U42" s="96"/>
      <c r="W42" s="97" t="s">
        <v>64</v>
      </c>
      <c r="X42" s="98"/>
      <c r="Y42" s="80" t="s">
        <v>65</v>
      </c>
    </row>
    <row r="43" spans="1:44" ht="15.75" hidden="1" outlineLevel="1">
      <c r="A43" s="77"/>
      <c r="B43" s="211" t="s">
        <v>75</v>
      </c>
      <c r="C43" s="179"/>
      <c r="D43" s="99" t="str">
        <f>IF(D37&gt;"",D37,"")</f>
        <v>Eriksson Sofie</v>
      </c>
      <c r="E43" s="100" t="str">
        <f>IF(D39&gt;"",D39,"")</f>
        <v>Sinishin Sofia</v>
      </c>
      <c r="F43" s="86"/>
      <c r="G43" s="101"/>
      <c r="H43" s="323"/>
      <c r="I43" s="324"/>
      <c r="J43" s="321"/>
      <c r="K43" s="322"/>
      <c r="L43" s="321"/>
      <c r="M43" s="322"/>
      <c r="N43" s="321"/>
      <c r="O43" s="322"/>
      <c r="P43" s="325"/>
      <c r="Q43" s="322"/>
      <c r="R43" s="102">
        <f aca="true" t="shared" si="41" ref="R43:R48">IF(COUNT(H43:P43)=0,"",COUNTIF(H43:P43,"&gt;=0"))</f>
      </c>
      <c r="S43" s="103">
        <f aca="true" t="shared" si="42" ref="S43:S48">IF(COUNT(H43:P43)=0,"",(IF(LEFT(H43,1)="-",1,0)+IF(LEFT(J43,1)="-",1,0)+IF(LEFT(L43,1)="-",1,0)+IF(LEFT(N43,1)="-",1,0)+IF(LEFT(P43,1)="-",1,0)))</f>
      </c>
      <c r="T43" s="104"/>
      <c r="U43" s="105"/>
      <c r="W43" s="106">
        <f aca="true" t="shared" si="43" ref="W43:W48">+AA43+AC43+AE43+AG43+AI43</f>
        <v>0</v>
      </c>
      <c r="X43" s="107">
        <f aca="true" t="shared" si="44" ref="X43:X48">+AB43+AD43+AF43+AH43+AJ43</f>
        <v>0</v>
      </c>
      <c r="Y43" s="108">
        <f aca="true" t="shared" si="45" ref="Y43:Y48">+W43-X43</f>
        <v>0</v>
      </c>
      <c r="AA43" s="109">
        <f aca="true" t="shared" si="46" ref="AA43:AA48">IF(H43="",0,IF(LEFT(H43,1)="-",ABS(H43),(IF(H43&gt;9,H43+2,11))))</f>
        <v>0</v>
      </c>
      <c r="AB43" s="110">
        <f aca="true" t="shared" si="47" ref="AB43:AB48">IF(H43="",0,IF(LEFT(H43,1)="-",(IF(ABS(H43)&gt;9,(ABS(H43)+2),11)),H43))</f>
        <v>0</v>
      </c>
      <c r="AC43" s="109">
        <f aca="true" t="shared" si="48" ref="AC43:AC48">IF(J43="",0,IF(LEFT(J43,1)="-",ABS(J43),(IF(J43&gt;9,J43+2,11))))</f>
        <v>0</v>
      </c>
      <c r="AD43" s="110">
        <f aca="true" t="shared" si="49" ref="AD43:AD48">IF(J43="",0,IF(LEFT(J43,1)="-",(IF(ABS(J43)&gt;9,(ABS(J43)+2),11)),J43))</f>
        <v>0</v>
      </c>
      <c r="AE43" s="109">
        <f aca="true" t="shared" si="50" ref="AE43:AE48">IF(L43="",0,IF(LEFT(L43,1)="-",ABS(L43),(IF(L43&gt;9,L43+2,11))))</f>
        <v>0</v>
      </c>
      <c r="AF43" s="110">
        <f aca="true" t="shared" si="51" ref="AF43:AF48">IF(L43="",0,IF(LEFT(L43,1)="-",(IF(ABS(L43)&gt;9,(ABS(L43)+2),11)),L43))</f>
        <v>0</v>
      </c>
      <c r="AG43" s="109">
        <f aca="true" t="shared" si="52" ref="AG43:AG48">IF(N43="",0,IF(LEFT(N43,1)="-",ABS(N43),(IF(N43&gt;9,N43+2,11))))</f>
        <v>0</v>
      </c>
      <c r="AH43" s="110">
        <f aca="true" t="shared" si="53" ref="AH43:AH48">IF(N43="",0,IF(LEFT(N43,1)="-",(IF(ABS(N43)&gt;9,(ABS(N43)+2),11)),N43))</f>
        <v>0</v>
      </c>
      <c r="AI43" s="109">
        <f aca="true" t="shared" si="54" ref="AI43:AI48">IF(P43="",0,IF(LEFT(P43,1)="-",ABS(P43),(IF(P43&gt;9,P43+2,11))))</f>
        <v>0</v>
      </c>
      <c r="AJ43" s="110">
        <f aca="true" t="shared" si="55" ref="AJ43:AJ48">IF(P43="",0,IF(LEFT(P43,1)="-",(IF(ABS(P43)&gt;9,(ABS(P43)+2),11)),P43))</f>
        <v>0</v>
      </c>
      <c r="AL43" s="289">
        <f>IF(OR(ISBLANK(AL37),ISBLANK(AL39)),0,1)</f>
        <v>0</v>
      </c>
      <c r="AM43" s="291">
        <f aca="true" t="shared" si="56" ref="AM43:AM48">IF(AO43=3,1,0)</f>
        <v>0</v>
      </c>
      <c r="AN43" s="206">
        <f aca="true" t="shared" si="57" ref="AN43:AN48">IF(AP43=3,1,0)</f>
        <v>0</v>
      </c>
      <c r="AO43" s="291">
        <f aca="true" t="shared" si="58" ref="AO43:AO48">IF($AL43=1,$AL43*R43,0)</f>
        <v>0</v>
      </c>
      <c r="AP43" s="206">
        <f aca="true" t="shared" si="59" ref="AP43:AP48">IF($AL43=1,$AL43*S43,0)</f>
        <v>0</v>
      </c>
      <c r="AQ43" s="291">
        <f aca="true" t="shared" si="60" ref="AQ43:AQ48">$AL43*W43</f>
        <v>0</v>
      </c>
      <c r="AR43" s="206">
        <f aca="true" t="shared" si="61" ref="AR43:AR48">$AL43*X43</f>
        <v>0</v>
      </c>
    </row>
    <row r="44" spans="1:44" ht="15.75" hidden="1" outlineLevel="1">
      <c r="A44" s="77"/>
      <c r="B44" s="212" t="s">
        <v>76</v>
      </c>
      <c r="C44" s="179"/>
      <c r="D44" s="99" t="str">
        <f>IF(D38&gt;"",D38,"")</f>
        <v>Lotto Alexandra</v>
      </c>
      <c r="E44" s="111" t="str">
        <f>IF(D40&gt;"",D40,"")</f>
        <v>Saarialho Kaarina</v>
      </c>
      <c r="F44" s="112"/>
      <c r="G44" s="101"/>
      <c r="H44" s="314"/>
      <c r="I44" s="315"/>
      <c r="J44" s="314"/>
      <c r="K44" s="315"/>
      <c r="L44" s="314"/>
      <c r="M44" s="315"/>
      <c r="N44" s="314"/>
      <c r="O44" s="315"/>
      <c r="P44" s="314"/>
      <c r="Q44" s="315"/>
      <c r="R44" s="102">
        <f t="shared" si="41"/>
      </c>
      <c r="S44" s="103">
        <f t="shared" si="42"/>
      </c>
      <c r="T44" s="113"/>
      <c r="U44" s="114"/>
      <c r="W44" s="106">
        <f t="shared" si="43"/>
        <v>0</v>
      </c>
      <c r="X44" s="107">
        <f t="shared" si="44"/>
        <v>0</v>
      </c>
      <c r="Y44" s="108">
        <f t="shared" si="45"/>
        <v>0</v>
      </c>
      <c r="AA44" s="115">
        <f t="shared" si="46"/>
        <v>0</v>
      </c>
      <c r="AB44" s="116">
        <f t="shared" si="47"/>
        <v>0</v>
      </c>
      <c r="AC44" s="115">
        <f t="shared" si="48"/>
        <v>0</v>
      </c>
      <c r="AD44" s="116">
        <f t="shared" si="49"/>
        <v>0</v>
      </c>
      <c r="AE44" s="115">
        <f t="shared" si="50"/>
        <v>0</v>
      </c>
      <c r="AF44" s="116">
        <f t="shared" si="51"/>
        <v>0</v>
      </c>
      <c r="AG44" s="115">
        <f t="shared" si="52"/>
        <v>0</v>
      </c>
      <c r="AH44" s="116">
        <f t="shared" si="53"/>
        <v>0</v>
      </c>
      <c r="AI44" s="115">
        <f t="shared" si="54"/>
        <v>0</v>
      </c>
      <c r="AJ44" s="116">
        <f t="shared" si="55"/>
        <v>0</v>
      </c>
      <c r="AL44" s="207">
        <f>IF(OR(ISBLANK(AL38),ISBLANK(AL40)),0,1)</f>
        <v>0</v>
      </c>
      <c r="AM44" s="292">
        <f t="shared" si="56"/>
        <v>0</v>
      </c>
      <c r="AN44" s="208">
        <f t="shared" si="57"/>
        <v>0</v>
      </c>
      <c r="AO44" s="292">
        <f t="shared" si="58"/>
        <v>0</v>
      </c>
      <c r="AP44" s="208">
        <f t="shared" si="59"/>
        <v>0</v>
      </c>
      <c r="AQ44" s="292">
        <f t="shared" si="60"/>
        <v>0</v>
      </c>
      <c r="AR44" s="208">
        <f t="shared" si="61"/>
        <v>0</v>
      </c>
    </row>
    <row r="45" spans="1:44" ht="16.5" hidden="1" outlineLevel="1" thickBot="1">
      <c r="A45" s="77"/>
      <c r="B45" s="212" t="s">
        <v>77</v>
      </c>
      <c r="C45" s="179"/>
      <c r="D45" s="117" t="str">
        <f>IF(D37&gt;"",D37,"")</f>
        <v>Eriksson Sofie</v>
      </c>
      <c r="E45" s="118" t="str">
        <f>IF(D40&gt;"",D40,"")</f>
        <v>Saarialho Kaarina</v>
      </c>
      <c r="F45" s="94"/>
      <c r="G45" s="95"/>
      <c r="H45" s="319"/>
      <c r="I45" s="320"/>
      <c r="J45" s="319"/>
      <c r="K45" s="320"/>
      <c r="L45" s="319"/>
      <c r="M45" s="320"/>
      <c r="N45" s="319"/>
      <c r="O45" s="320"/>
      <c r="P45" s="319"/>
      <c r="Q45" s="320"/>
      <c r="R45" s="102">
        <f t="shared" si="41"/>
      </c>
      <c r="S45" s="103">
        <f t="shared" si="42"/>
      </c>
      <c r="T45" s="113"/>
      <c r="U45" s="114"/>
      <c r="W45" s="106">
        <f t="shared" si="43"/>
        <v>0</v>
      </c>
      <c r="X45" s="107">
        <f t="shared" si="44"/>
        <v>0</v>
      </c>
      <c r="Y45" s="108">
        <f t="shared" si="45"/>
        <v>0</v>
      </c>
      <c r="AA45" s="115">
        <f t="shared" si="46"/>
        <v>0</v>
      </c>
      <c r="AB45" s="116">
        <f t="shared" si="47"/>
        <v>0</v>
      </c>
      <c r="AC45" s="115">
        <f t="shared" si="48"/>
        <v>0</v>
      </c>
      <c r="AD45" s="116">
        <f t="shared" si="49"/>
        <v>0</v>
      </c>
      <c r="AE45" s="115">
        <f t="shared" si="50"/>
        <v>0</v>
      </c>
      <c r="AF45" s="116">
        <f t="shared" si="51"/>
        <v>0</v>
      </c>
      <c r="AG45" s="115">
        <f t="shared" si="52"/>
        <v>0</v>
      </c>
      <c r="AH45" s="116">
        <f t="shared" si="53"/>
        <v>0</v>
      </c>
      <c r="AI45" s="115">
        <f t="shared" si="54"/>
        <v>0</v>
      </c>
      <c r="AJ45" s="116">
        <f t="shared" si="55"/>
        <v>0</v>
      </c>
      <c r="AL45" s="207">
        <f>IF(OR(ISBLANK(AL37),ISBLANK(AL40)),0,1)</f>
        <v>0</v>
      </c>
      <c r="AM45" s="292">
        <f t="shared" si="56"/>
        <v>0</v>
      </c>
      <c r="AN45" s="208">
        <f t="shared" si="57"/>
        <v>0</v>
      </c>
      <c r="AO45" s="292">
        <f t="shared" si="58"/>
        <v>0</v>
      </c>
      <c r="AP45" s="208">
        <f t="shared" si="59"/>
        <v>0</v>
      </c>
      <c r="AQ45" s="292">
        <f t="shared" si="60"/>
        <v>0</v>
      </c>
      <c r="AR45" s="208">
        <f t="shared" si="61"/>
        <v>0</v>
      </c>
    </row>
    <row r="46" spans="1:44" ht="15.75" hidden="1" outlineLevel="1">
      <c r="A46" s="77"/>
      <c r="B46" s="212" t="s">
        <v>78</v>
      </c>
      <c r="C46" s="179"/>
      <c r="D46" s="99" t="str">
        <f>IF(D38&gt;"",D38,"")</f>
        <v>Lotto Alexandra</v>
      </c>
      <c r="E46" s="111" t="str">
        <f>IF(D39&gt;"",D39,"")</f>
        <v>Sinishin Sofia</v>
      </c>
      <c r="F46" s="86"/>
      <c r="G46" s="101"/>
      <c r="H46" s="321"/>
      <c r="I46" s="322"/>
      <c r="J46" s="321"/>
      <c r="K46" s="322"/>
      <c r="L46" s="321"/>
      <c r="M46" s="322"/>
      <c r="N46" s="321"/>
      <c r="O46" s="322"/>
      <c r="P46" s="321"/>
      <c r="Q46" s="322"/>
      <c r="R46" s="102">
        <f t="shared" si="41"/>
      </c>
      <c r="S46" s="103">
        <f t="shared" si="42"/>
      </c>
      <c r="T46" s="113"/>
      <c r="U46" s="114"/>
      <c r="W46" s="106">
        <f t="shared" si="43"/>
        <v>0</v>
      </c>
      <c r="X46" s="107">
        <f t="shared" si="44"/>
        <v>0</v>
      </c>
      <c r="Y46" s="108">
        <f t="shared" si="45"/>
        <v>0</v>
      </c>
      <c r="AA46" s="115">
        <f t="shared" si="46"/>
        <v>0</v>
      </c>
      <c r="AB46" s="116">
        <f t="shared" si="47"/>
        <v>0</v>
      </c>
      <c r="AC46" s="115">
        <f t="shared" si="48"/>
        <v>0</v>
      </c>
      <c r="AD46" s="116">
        <f t="shared" si="49"/>
        <v>0</v>
      </c>
      <c r="AE46" s="115">
        <f t="shared" si="50"/>
        <v>0</v>
      </c>
      <c r="AF46" s="116">
        <f t="shared" si="51"/>
        <v>0</v>
      </c>
      <c r="AG46" s="115">
        <f t="shared" si="52"/>
        <v>0</v>
      </c>
      <c r="AH46" s="116">
        <f t="shared" si="53"/>
        <v>0</v>
      </c>
      <c r="AI46" s="115">
        <f t="shared" si="54"/>
        <v>0</v>
      </c>
      <c r="AJ46" s="116">
        <f t="shared" si="55"/>
        <v>0</v>
      </c>
      <c r="AL46" s="207">
        <f>IF(OR(ISBLANK(AL38),ISBLANK(AL39)),0,1)</f>
        <v>0</v>
      </c>
      <c r="AM46" s="292">
        <f t="shared" si="56"/>
        <v>0</v>
      </c>
      <c r="AN46" s="208">
        <f t="shared" si="57"/>
        <v>0</v>
      </c>
      <c r="AO46" s="292">
        <f t="shared" si="58"/>
        <v>0</v>
      </c>
      <c r="AP46" s="208">
        <f t="shared" si="59"/>
        <v>0</v>
      </c>
      <c r="AQ46" s="292">
        <f t="shared" si="60"/>
        <v>0</v>
      </c>
      <c r="AR46" s="208">
        <f t="shared" si="61"/>
        <v>0</v>
      </c>
    </row>
    <row r="47" spans="1:44" ht="15.75" hidden="1" outlineLevel="1">
      <c r="A47" s="77"/>
      <c r="B47" s="212" t="s">
        <v>79</v>
      </c>
      <c r="C47" s="179"/>
      <c r="D47" s="99" t="str">
        <f>IF(D37&gt;"",D37,"")</f>
        <v>Eriksson Sofie</v>
      </c>
      <c r="E47" s="111" t="str">
        <f>IF(D38&gt;"",D38,"")</f>
        <v>Lotto Alexandra</v>
      </c>
      <c r="F47" s="112"/>
      <c r="G47" s="101"/>
      <c r="H47" s="314"/>
      <c r="I47" s="315"/>
      <c r="J47" s="314"/>
      <c r="K47" s="315"/>
      <c r="L47" s="316"/>
      <c r="M47" s="315"/>
      <c r="N47" s="314"/>
      <c r="O47" s="315"/>
      <c r="P47" s="314"/>
      <c r="Q47" s="315"/>
      <c r="R47" s="102">
        <f t="shared" si="41"/>
      </c>
      <c r="S47" s="103">
        <f t="shared" si="42"/>
      </c>
      <c r="T47" s="113"/>
      <c r="U47" s="114"/>
      <c r="W47" s="106">
        <f t="shared" si="43"/>
        <v>0</v>
      </c>
      <c r="X47" s="107">
        <f t="shared" si="44"/>
        <v>0</v>
      </c>
      <c r="Y47" s="108">
        <f t="shared" si="45"/>
        <v>0</v>
      </c>
      <c r="AA47" s="115">
        <f t="shared" si="46"/>
        <v>0</v>
      </c>
      <c r="AB47" s="116">
        <f t="shared" si="47"/>
        <v>0</v>
      </c>
      <c r="AC47" s="115">
        <f t="shared" si="48"/>
        <v>0</v>
      </c>
      <c r="AD47" s="116">
        <f t="shared" si="49"/>
        <v>0</v>
      </c>
      <c r="AE47" s="115">
        <f t="shared" si="50"/>
        <v>0</v>
      </c>
      <c r="AF47" s="116">
        <f t="shared" si="51"/>
        <v>0</v>
      </c>
      <c r="AG47" s="115">
        <f t="shared" si="52"/>
        <v>0</v>
      </c>
      <c r="AH47" s="116">
        <f t="shared" si="53"/>
        <v>0</v>
      </c>
      <c r="AI47" s="115">
        <f t="shared" si="54"/>
        <v>0</v>
      </c>
      <c r="AJ47" s="116">
        <f t="shared" si="55"/>
        <v>0</v>
      </c>
      <c r="AL47" s="207">
        <f>IF(OR(ISBLANK(AL37),ISBLANK(AL38)),0,1)</f>
        <v>0</v>
      </c>
      <c r="AM47" s="292">
        <f t="shared" si="56"/>
        <v>0</v>
      </c>
      <c r="AN47" s="208">
        <f t="shared" si="57"/>
        <v>0</v>
      </c>
      <c r="AO47" s="292">
        <f t="shared" si="58"/>
        <v>0</v>
      </c>
      <c r="AP47" s="208">
        <f t="shared" si="59"/>
        <v>0</v>
      </c>
      <c r="AQ47" s="292">
        <f t="shared" si="60"/>
        <v>0</v>
      </c>
      <c r="AR47" s="208">
        <f t="shared" si="61"/>
        <v>0</v>
      </c>
    </row>
    <row r="48" spans="1:44" ht="16.5" hidden="1" outlineLevel="1" thickBot="1">
      <c r="A48" s="77"/>
      <c r="B48" s="213" t="s">
        <v>80</v>
      </c>
      <c r="C48" s="180"/>
      <c r="D48" s="119" t="str">
        <f>IF(D39&gt;"",D39,"")</f>
        <v>Sinishin Sofia</v>
      </c>
      <c r="E48" s="120" t="str">
        <f>IF(D40&gt;"",D40,"")</f>
        <v>Saarialho Kaarina</v>
      </c>
      <c r="F48" s="121"/>
      <c r="G48" s="122"/>
      <c r="H48" s="317"/>
      <c r="I48" s="318"/>
      <c r="J48" s="317"/>
      <c r="K48" s="318"/>
      <c r="L48" s="317"/>
      <c r="M48" s="318"/>
      <c r="N48" s="317"/>
      <c r="O48" s="318"/>
      <c r="P48" s="317"/>
      <c r="Q48" s="318"/>
      <c r="R48" s="123">
        <f t="shared" si="41"/>
      </c>
      <c r="S48" s="124">
        <f t="shared" si="42"/>
      </c>
      <c r="T48" s="125"/>
      <c r="U48" s="126"/>
      <c r="W48" s="106">
        <f t="shared" si="43"/>
        <v>0</v>
      </c>
      <c r="X48" s="107">
        <f t="shared" si="44"/>
        <v>0</v>
      </c>
      <c r="Y48" s="108">
        <f t="shared" si="45"/>
        <v>0</v>
      </c>
      <c r="AA48" s="127">
        <f t="shared" si="46"/>
        <v>0</v>
      </c>
      <c r="AB48" s="128">
        <f t="shared" si="47"/>
        <v>0</v>
      </c>
      <c r="AC48" s="127">
        <f t="shared" si="48"/>
        <v>0</v>
      </c>
      <c r="AD48" s="128">
        <f t="shared" si="49"/>
        <v>0</v>
      </c>
      <c r="AE48" s="127">
        <f t="shared" si="50"/>
        <v>0</v>
      </c>
      <c r="AF48" s="128">
        <f t="shared" si="51"/>
        <v>0</v>
      </c>
      <c r="AG48" s="127">
        <f t="shared" si="52"/>
        <v>0</v>
      </c>
      <c r="AH48" s="128">
        <f t="shared" si="53"/>
        <v>0</v>
      </c>
      <c r="AI48" s="127">
        <f t="shared" si="54"/>
        <v>0</v>
      </c>
      <c r="AJ48" s="128">
        <f t="shared" si="55"/>
        <v>0</v>
      </c>
      <c r="AL48" s="290">
        <f>IF(OR(ISBLANK(AL39),ISBLANK(AL40)),0,1)</f>
        <v>0</v>
      </c>
      <c r="AM48" s="293">
        <f t="shared" si="56"/>
        <v>0</v>
      </c>
      <c r="AN48" s="209">
        <f t="shared" si="57"/>
        <v>0</v>
      </c>
      <c r="AO48" s="293">
        <f t="shared" si="58"/>
        <v>0</v>
      </c>
      <c r="AP48" s="209">
        <f t="shared" si="59"/>
        <v>0</v>
      </c>
      <c r="AQ48" s="293">
        <f t="shared" si="60"/>
        <v>0</v>
      </c>
      <c r="AR48" s="209">
        <f t="shared" si="61"/>
        <v>0</v>
      </c>
    </row>
    <row r="49" ht="15.75" collapsed="1" thickTop="1"/>
  </sheetData>
  <sheetProtection/>
  <mergeCells count="162">
    <mergeCell ref="AM3:AN3"/>
    <mergeCell ref="AM19:AN19"/>
    <mergeCell ref="AM35:AN35"/>
    <mergeCell ref="L2:O2"/>
    <mergeCell ref="P2:R2"/>
    <mergeCell ref="S2:U2"/>
    <mergeCell ref="T4:U4"/>
    <mergeCell ref="N20:O20"/>
    <mergeCell ref="T5:U5"/>
    <mergeCell ref="T6:U6"/>
    <mergeCell ref="F3:H3"/>
    <mergeCell ref="I3:K3"/>
    <mergeCell ref="L3:O3"/>
    <mergeCell ref="S3:U3"/>
    <mergeCell ref="S18:U18"/>
    <mergeCell ref="F4:G4"/>
    <mergeCell ref="H4:I4"/>
    <mergeCell ref="J4:K4"/>
    <mergeCell ref="L4:M4"/>
    <mergeCell ref="N4:O4"/>
    <mergeCell ref="H10:I10"/>
    <mergeCell ref="J10:K10"/>
    <mergeCell ref="L10:M10"/>
    <mergeCell ref="H20:I20"/>
    <mergeCell ref="J20:K20"/>
    <mergeCell ref="L20:M20"/>
    <mergeCell ref="H11:I11"/>
    <mergeCell ref="J11:K11"/>
    <mergeCell ref="L11:M11"/>
    <mergeCell ref="L13:M13"/>
    <mergeCell ref="T7:U7"/>
    <mergeCell ref="T8:U8"/>
    <mergeCell ref="L18:O18"/>
    <mergeCell ref="P18:R18"/>
    <mergeCell ref="T20:U20"/>
    <mergeCell ref="T21:U21"/>
    <mergeCell ref="P13:Q13"/>
    <mergeCell ref="N10:O10"/>
    <mergeCell ref="P10:Q10"/>
    <mergeCell ref="R10:S10"/>
    <mergeCell ref="T22:U22"/>
    <mergeCell ref="T23:U23"/>
    <mergeCell ref="T24:U24"/>
    <mergeCell ref="F19:H19"/>
    <mergeCell ref="I19:K19"/>
    <mergeCell ref="L19:O19"/>
    <mergeCell ref="S19:U19"/>
    <mergeCell ref="F20:G20"/>
    <mergeCell ref="N11:O11"/>
    <mergeCell ref="P11:Q11"/>
    <mergeCell ref="P15:Q15"/>
    <mergeCell ref="H12:I12"/>
    <mergeCell ref="J12:K12"/>
    <mergeCell ref="L12:M12"/>
    <mergeCell ref="N12:O12"/>
    <mergeCell ref="P12:Q12"/>
    <mergeCell ref="H13:I13"/>
    <mergeCell ref="J13:K13"/>
    <mergeCell ref="N13:O13"/>
    <mergeCell ref="P26:Q26"/>
    <mergeCell ref="H14:I14"/>
    <mergeCell ref="J14:K14"/>
    <mergeCell ref="L14:M14"/>
    <mergeCell ref="N14:O14"/>
    <mergeCell ref="P14:Q14"/>
    <mergeCell ref="H15:I15"/>
    <mergeCell ref="J15:K15"/>
    <mergeCell ref="L15:M15"/>
    <mergeCell ref="N15:O15"/>
    <mergeCell ref="P27:Q27"/>
    <mergeCell ref="H16:I16"/>
    <mergeCell ref="J16:K16"/>
    <mergeCell ref="L16:M16"/>
    <mergeCell ref="N16:O16"/>
    <mergeCell ref="P16:Q16"/>
    <mergeCell ref="H26:I26"/>
    <mergeCell ref="J26:K26"/>
    <mergeCell ref="L26:M26"/>
    <mergeCell ref="N26:O26"/>
    <mergeCell ref="H29:I29"/>
    <mergeCell ref="J29:K29"/>
    <mergeCell ref="L29:M29"/>
    <mergeCell ref="N29:O29"/>
    <mergeCell ref="P29:Q29"/>
    <mergeCell ref="H28:I28"/>
    <mergeCell ref="J28:K28"/>
    <mergeCell ref="L28:M28"/>
    <mergeCell ref="N28:O28"/>
    <mergeCell ref="R26:S26"/>
    <mergeCell ref="H27:I27"/>
    <mergeCell ref="J27:K27"/>
    <mergeCell ref="L27:M27"/>
    <mergeCell ref="N27:O27"/>
    <mergeCell ref="H31:I31"/>
    <mergeCell ref="J31:K31"/>
    <mergeCell ref="L31:M31"/>
    <mergeCell ref="N31:O31"/>
    <mergeCell ref="P31:Q31"/>
    <mergeCell ref="P28:Q28"/>
    <mergeCell ref="H32:I32"/>
    <mergeCell ref="J32:K32"/>
    <mergeCell ref="L32:M32"/>
    <mergeCell ref="N32:O32"/>
    <mergeCell ref="P32:Q32"/>
    <mergeCell ref="H30:I30"/>
    <mergeCell ref="J30:K30"/>
    <mergeCell ref="L30:M30"/>
    <mergeCell ref="N30:O30"/>
    <mergeCell ref="P30:Q30"/>
    <mergeCell ref="L34:O34"/>
    <mergeCell ref="P34:R34"/>
    <mergeCell ref="S34:U34"/>
    <mergeCell ref="F35:H35"/>
    <mergeCell ref="I35:K35"/>
    <mergeCell ref="L35:O35"/>
    <mergeCell ref="S35:U35"/>
    <mergeCell ref="F36:G36"/>
    <mergeCell ref="H36:I36"/>
    <mergeCell ref="J36:K36"/>
    <mergeCell ref="L36:M36"/>
    <mergeCell ref="N36:O36"/>
    <mergeCell ref="T36:U36"/>
    <mergeCell ref="T37:U37"/>
    <mergeCell ref="T38:U38"/>
    <mergeCell ref="T39:U39"/>
    <mergeCell ref="T40:U40"/>
    <mergeCell ref="H42:I42"/>
    <mergeCell ref="J42:K42"/>
    <mergeCell ref="L42:M42"/>
    <mergeCell ref="N42:O42"/>
    <mergeCell ref="P42:Q42"/>
    <mergeCell ref="R42:S42"/>
    <mergeCell ref="H43:I43"/>
    <mergeCell ref="J43:K43"/>
    <mergeCell ref="L43:M43"/>
    <mergeCell ref="N43:O43"/>
    <mergeCell ref="P43:Q43"/>
    <mergeCell ref="H44:I44"/>
    <mergeCell ref="J44:K44"/>
    <mergeCell ref="L44:M44"/>
    <mergeCell ref="N44:O44"/>
    <mergeCell ref="P44:Q44"/>
    <mergeCell ref="H45:I45"/>
    <mergeCell ref="J45:K45"/>
    <mergeCell ref="L45:M45"/>
    <mergeCell ref="N45:O45"/>
    <mergeCell ref="P45:Q45"/>
    <mergeCell ref="H46:I46"/>
    <mergeCell ref="J46:K46"/>
    <mergeCell ref="L46:M46"/>
    <mergeCell ref="N46:O46"/>
    <mergeCell ref="P46:Q46"/>
    <mergeCell ref="H47:I47"/>
    <mergeCell ref="J47:K47"/>
    <mergeCell ref="L47:M47"/>
    <mergeCell ref="N47:O47"/>
    <mergeCell ref="P47:Q47"/>
    <mergeCell ref="H48:I48"/>
    <mergeCell ref="J48:K48"/>
    <mergeCell ref="L48:M48"/>
    <mergeCell ref="N48:O48"/>
    <mergeCell ref="P48:Q48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Header>&amp;CMejlans Bollförening r.f.</oddHeader>
    <oddFooter>&amp;Cwww.mbf.fi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28.8515625" style="0" bestFit="1" customWidth="1"/>
    <col min="4" max="4" width="14.8515625" style="0" bestFit="1" customWidth="1"/>
    <col min="5" max="7" width="18.7109375" style="0" customWidth="1"/>
  </cols>
  <sheetData>
    <row r="1" ht="15.75" thickBot="1"/>
    <row r="2" spans="6:7" ht="15">
      <c r="F2" s="173" t="s">
        <v>134</v>
      </c>
      <c r="G2" s="199" t="s">
        <v>137</v>
      </c>
    </row>
    <row r="3" spans="6:7" ht="15">
      <c r="F3" s="174" t="s">
        <v>135</v>
      </c>
      <c r="G3" s="200" t="s">
        <v>146</v>
      </c>
    </row>
    <row r="4" spans="1:7" ht="15.75" thickBot="1">
      <c r="A4" s="223"/>
      <c r="B4" s="224" t="s">
        <v>226</v>
      </c>
      <c r="C4" s="224" t="s">
        <v>227</v>
      </c>
      <c r="D4" s="225" t="s">
        <v>228</v>
      </c>
      <c r="F4" s="175" t="s">
        <v>136</v>
      </c>
      <c r="G4" s="201" t="s">
        <v>216</v>
      </c>
    </row>
    <row r="5" spans="1:5" ht="15">
      <c r="A5" s="226" t="s">
        <v>9</v>
      </c>
      <c r="B5" s="233">
        <v>3794</v>
      </c>
      <c r="C5" s="233" t="s">
        <v>58</v>
      </c>
      <c r="D5" s="234" t="s">
        <v>28</v>
      </c>
      <c r="E5" s="197">
        <v>0.5416666666666666</v>
      </c>
    </row>
    <row r="6" spans="1:6" ht="15">
      <c r="A6" s="226" t="s">
        <v>10</v>
      </c>
      <c r="B6" s="222"/>
      <c r="C6" s="222"/>
      <c r="D6" s="227"/>
      <c r="E6" s="238" t="s">
        <v>190</v>
      </c>
      <c r="F6" s="197">
        <v>0.5833333333333334</v>
      </c>
    </row>
    <row r="7" spans="1:7" ht="15">
      <c r="A7" s="228" t="s">
        <v>11</v>
      </c>
      <c r="B7" s="221"/>
      <c r="C7" s="221"/>
      <c r="D7" s="229"/>
      <c r="E7" s="197">
        <v>0.5416666666666666</v>
      </c>
      <c r="F7" s="246" t="s">
        <v>204</v>
      </c>
      <c r="G7" s="129"/>
    </row>
    <row r="8" spans="1:7" ht="15">
      <c r="A8" s="228" t="s">
        <v>12</v>
      </c>
      <c r="B8" s="243">
        <v>2992</v>
      </c>
      <c r="C8" s="243" t="s">
        <v>62</v>
      </c>
      <c r="D8" s="244" t="s">
        <v>63</v>
      </c>
      <c r="E8" s="238" t="s">
        <v>191</v>
      </c>
      <c r="G8" s="245">
        <v>0.625</v>
      </c>
    </row>
    <row r="9" spans="1:7" ht="15">
      <c r="A9" s="226" t="s">
        <v>19</v>
      </c>
      <c r="B9" s="233">
        <v>3210</v>
      </c>
      <c r="C9" s="233" t="s">
        <v>61</v>
      </c>
      <c r="D9" s="234" t="s">
        <v>3</v>
      </c>
      <c r="E9" s="197">
        <v>0.5416666666666666</v>
      </c>
      <c r="G9" s="246" t="s">
        <v>199</v>
      </c>
    </row>
    <row r="10" spans="1:6" ht="15">
      <c r="A10" s="226" t="s">
        <v>223</v>
      </c>
      <c r="B10" s="222"/>
      <c r="C10" s="222"/>
      <c r="D10" s="227"/>
      <c r="E10" s="238" t="s">
        <v>192</v>
      </c>
      <c r="F10" s="245">
        <v>0.5833333333333334</v>
      </c>
    </row>
    <row r="11" spans="1:6" ht="15">
      <c r="A11" s="228" t="s">
        <v>224</v>
      </c>
      <c r="B11" s="221"/>
      <c r="C11" s="221"/>
      <c r="D11" s="229"/>
      <c r="E11" s="197">
        <v>0.5416666666666666</v>
      </c>
      <c r="F11" s="238" t="s">
        <v>205</v>
      </c>
    </row>
    <row r="12" spans="1:5" ht="15">
      <c r="A12" s="230" t="s">
        <v>225</v>
      </c>
      <c r="B12" s="240">
        <v>3310</v>
      </c>
      <c r="C12" s="240" t="s">
        <v>59</v>
      </c>
      <c r="D12" s="241" t="s">
        <v>60</v>
      </c>
      <c r="E12" s="238" t="s">
        <v>197</v>
      </c>
    </row>
    <row r="13" spans="1:5" ht="15">
      <c r="A13" s="176"/>
      <c r="B13" s="47"/>
      <c r="C13" s="47"/>
      <c r="D13" s="47"/>
      <c r="E13" s="47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1"/>
  <headerFooter>
    <oddHeader>&amp;CMejlans Bollförening r.f.</oddHeader>
    <oddFooter>&amp;Cwww.mbf.fi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32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37.28125" style="0" bestFit="1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25" width="9.140625" style="0" hidden="1" customWidth="1" outlineLevel="1"/>
    <col min="26" max="36" width="0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ht="15.75" thickBot="1">
      <c r="B1" s="247" t="s">
        <v>372</v>
      </c>
    </row>
    <row r="2" spans="2:21" ht="16.5" thickTop="1">
      <c r="B2" s="1"/>
      <c r="C2" s="177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339" t="s">
        <v>88</v>
      </c>
      <c r="M2" s="340"/>
      <c r="N2" s="340"/>
      <c r="O2" s="341"/>
      <c r="P2" s="342" t="s">
        <v>2</v>
      </c>
      <c r="Q2" s="343"/>
      <c r="R2" s="343"/>
      <c r="S2" s="344">
        <v>1</v>
      </c>
      <c r="T2" s="345"/>
      <c r="U2" s="346"/>
    </row>
    <row r="3" spans="2:46" ht="16.5" thickBot="1">
      <c r="B3" s="7"/>
      <c r="C3" s="178"/>
      <c r="D3" s="8" t="s">
        <v>3</v>
      </c>
      <c r="E3" s="9" t="s">
        <v>4</v>
      </c>
      <c r="F3" s="347">
        <v>15</v>
      </c>
      <c r="G3" s="348"/>
      <c r="H3" s="349"/>
      <c r="I3" s="350" t="s">
        <v>5</v>
      </c>
      <c r="J3" s="351"/>
      <c r="K3" s="351"/>
      <c r="L3" s="352">
        <v>41342</v>
      </c>
      <c r="M3" s="352"/>
      <c r="N3" s="352"/>
      <c r="O3" s="353"/>
      <c r="P3" s="10" t="s">
        <v>6</v>
      </c>
      <c r="Q3" s="192"/>
      <c r="R3" s="192"/>
      <c r="S3" s="354">
        <v>0.6875</v>
      </c>
      <c r="T3" s="355"/>
      <c r="U3" s="356"/>
      <c r="AM3" s="357" t="s">
        <v>373</v>
      </c>
      <c r="AN3" s="358"/>
      <c r="AO3" s="247"/>
      <c r="AP3" s="247"/>
      <c r="AQ3" s="247"/>
      <c r="AR3" s="247"/>
      <c r="AS3" s="268" t="s">
        <v>374</v>
      </c>
      <c r="AT3" s="268" t="s">
        <v>375</v>
      </c>
    </row>
    <row r="4" spans="2:46" ht="16.5" thickTop="1">
      <c r="B4" s="12"/>
      <c r="C4" s="182" t="s">
        <v>151</v>
      </c>
      <c r="D4" s="13" t="s">
        <v>7</v>
      </c>
      <c r="E4" s="14" t="s">
        <v>8</v>
      </c>
      <c r="F4" s="335" t="s">
        <v>9</v>
      </c>
      <c r="G4" s="336"/>
      <c r="H4" s="335" t="s">
        <v>10</v>
      </c>
      <c r="I4" s="336"/>
      <c r="J4" s="335" t="s">
        <v>11</v>
      </c>
      <c r="K4" s="336"/>
      <c r="L4" s="335" t="s">
        <v>12</v>
      </c>
      <c r="M4" s="336"/>
      <c r="N4" s="335"/>
      <c r="O4" s="336"/>
      <c r="P4" s="15" t="s">
        <v>13</v>
      </c>
      <c r="Q4" s="16" t="s">
        <v>14</v>
      </c>
      <c r="R4" s="17" t="s">
        <v>15</v>
      </c>
      <c r="S4" s="18"/>
      <c r="T4" s="337" t="s">
        <v>16</v>
      </c>
      <c r="U4" s="338"/>
      <c r="W4" s="78" t="s">
        <v>64</v>
      </c>
      <c r="X4" s="79"/>
      <c r="Y4" s="80" t="s">
        <v>65</v>
      </c>
      <c r="AL4" s="269" t="s">
        <v>376</v>
      </c>
      <c r="AM4" s="270" t="s">
        <v>377</v>
      </c>
      <c r="AN4" s="270" t="s">
        <v>378</v>
      </c>
      <c r="AO4" s="271" t="s">
        <v>379</v>
      </c>
      <c r="AP4" s="273" t="s">
        <v>380</v>
      </c>
      <c r="AQ4" s="272" t="s">
        <v>381</v>
      </c>
      <c r="AR4" s="273" t="s">
        <v>382</v>
      </c>
      <c r="AS4" s="269" t="s">
        <v>383</v>
      </c>
      <c r="AT4" s="274" t="s">
        <v>384</v>
      </c>
    </row>
    <row r="5" spans="2:46" ht="15">
      <c r="B5" s="19" t="s">
        <v>9</v>
      </c>
      <c r="C5" s="183">
        <v>2758</v>
      </c>
      <c r="D5" s="20" t="s">
        <v>84</v>
      </c>
      <c r="E5" s="21" t="s">
        <v>27</v>
      </c>
      <c r="F5" s="22"/>
      <c r="G5" s="23"/>
      <c r="H5" s="24">
        <f>+R15</f>
      </c>
      <c r="I5" s="25">
        <f>+S15</f>
      </c>
      <c r="J5" s="24">
        <f>R11</f>
      </c>
      <c r="K5" s="25">
        <f>S11</f>
      </c>
      <c r="L5" s="24">
        <f>R13</f>
      </c>
      <c r="M5" s="25">
        <f>S13</f>
      </c>
      <c r="N5" s="24"/>
      <c r="O5" s="25"/>
      <c r="P5" s="26">
        <f>IF(SUM(F5:O5)=0,"",COUNTIF(G5:G8,"3"))</f>
      </c>
      <c r="Q5" s="27">
        <f>IF(SUM(G5:P5)=0,"",COUNTIF(F5:F8,"3"))</f>
      </c>
      <c r="R5" s="28">
        <f>IF(SUM(F5:O5)=0,"",SUM(G5:G8))</f>
      </c>
      <c r="S5" s="29">
        <f>IF(SUM(F5:O5)=0,"",SUM(F5:F8))</f>
      </c>
      <c r="T5" s="402"/>
      <c r="U5" s="403"/>
      <c r="W5" s="81">
        <f>+W11+W13+W15</f>
        <v>0</v>
      </c>
      <c r="X5" s="82">
        <f>+X11+X13+X15</f>
        <v>0</v>
      </c>
      <c r="Y5" s="83">
        <f>+W5-X5</f>
        <v>0</v>
      </c>
      <c r="AL5" s="286"/>
      <c r="AM5" s="47">
        <f aca="true" t="shared" si="0" ref="AM5:AR5">AM11+AM13+AM15</f>
        <v>0</v>
      </c>
      <c r="AN5" s="47">
        <f t="shared" si="0"/>
        <v>0</v>
      </c>
      <c r="AO5" s="275">
        <f t="shared" si="0"/>
        <v>0</v>
      </c>
      <c r="AP5" s="277">
        <f t="shared" si="0"/>
        <v>0</v>
      </c>
      <c r="AQ5" s="276">
        <f t="shared" si="0"/>
        <v>0</v>
      </c>
      <c r="AR5" s="277">
        <f t="shared" si="0"/>
        <v>0</v>
      </c>
      <c r="AS5" s="278" t="e">
        <f>AO5/AP5</f>
        <v>#DIV/0!</v>
      </c>
      <c r="AT5" s="279" t="e">
        <f>AQ5/AR5</f>
        <v>#DIV/0!</v>
      </c>
    </row>
    <row r="6" spans="2:46" ht="15">
      <c r="B6" s="30" t="s">
        <v>10</v>
      </c>
      <c r="C6" s="183">
        <v>2650</v>
      </c>
      <c r="D6" s="20" t="s">
        <v>86</v>
      </c>
      <c r="E6" s="31" t="s">
        <v>32</v>
      </c>
      <c r="F6" s="32">
        <f>+S15</f>
      </c>
      <c r="G6" s="33">
        <f>+R15</f>
      </c>
      <c r="H6" s="34"/>
      <c r="I6" s="35"/>
      <c r="J6" s="32">
        <f>R14</f>
      </c>
      <c r="K6" s="33">
        <f>S14</f>
      </c>
      <c r="L6" s="32">
        <f>R12</f>
      </c>
      <c r="M6" s="33">
        <f>S12</f>
      </c>
      <c r="N6" s="32"/>
      <c r="O6" s="33"/>
      <c r="P6" s="26">
        <f>IF(SUM(F6:O6)=0,"",COUNTIF(I5:I8,"3"))</f>
      </c>
      <c r="Q6" s="27">
        <f>IF(SUM(G6:P6)=0,"",COUNTIF(H5:H8,"3"))</f>
      </c>
      <c r="R6" s="28">
        <f>IF(SUM(F6:O6)=0,"",SUM(I5:I8))</f>
      </c>
      <c r="S6" s="29">
        <f>IF(SUM(F6:O6)=0,"",SUM(H5:H8))</f>
      </c>
      <c r="T6" s="402"/>
      <c r="U6" s="403"/>
      <c r="W6" s="81">
        <f>+W12+W14+X15</f>
        <v>0</v>
      </c>
      <c r="X6" s="82">
        <f>+X12+X14+W15</f>
        <v>0</v>
      </c>
      <c r="Y6" s="83">
        <f>+W6-X6</f>
        <v>0</v>
      </c>
      <c r="AL6" s="287"/>
      <c r="AM6" s="47">
        <f>AM12+AM14+AN15</f>
        <v>0</v>
      </c>
      <c r="AN6" s="47">
        <f>AN12+AN14+AM15</f>
        <v>0</v>
      </c>
      <c r="AO6" s="275">
        <f>AO12+AO14+AP15</f>
        <v>0</v>
      </c>
      <c r="AP6" s="277">
        <f>AP12+AP14+AO15</f>
        <v>0</v>
      </c>
      <c r="AQ6" s="276">
        <f>AQ12+AQ14+AR15</f>
        <v>0</v>
      </c>
      <c r="AR6" s="277">
        <f>AR12+AR14+AQ15</f>
        <v>0</v>
      </c>
      <c r="AS6" s="278" t="e">
        <f>AO6/AP6</f>
        <v>#DIV/0!</v>
      </c>
      <c r="AT6" s="279" t="e">
        <f>AQ6/AR6</f>
        <v>#DIV/0!</v>
      </c>
    </row>
    <row r="7" spans="2:46" ht="15">
      <c r="B7" s="30" t="s">
        <v>11</v>
      </c>
      <c r="C7" s="183">
        <v>2289</v>
      </c>
      <c r="D7" s="20" t="s">
        <v>87</v>
      </c>
      <c r="E7" s="31" t="s">
        <v>20</v>
      </c>
      <c r="F7" s="32">
        <f>+S11</f>
      </c>
      <c r="G7" s="33">
        <f>+R11</f>
      </c>
      <c r="H7" s="32">
        <f>S14</f>
      </c>
      <c r="I7" s="33">
        <f>R14</f>
      </c>
      <c r="J7" s="34"/>
      <c r="K7" s="35"/>
      <c r="L7" s="32">
        <f>R16</f>
      </c>
      <c r="M7" s="33">
        <f>S16</f>
      </c>
      <c r="N7" s="32"/>
      <c r="O7" s="33"/>
      <c r="P7" s="26">
        <f>IF(SUM(F7:O7)=0,"",COUNTIF(K5:K8,"3"))</f>
      </c>
      <c r="Q7" s="27">
        <f>IF(SUM(G7:P7)=0,"",COUNTIF(J5:J8,"3"))</f>
      </c>
      <c r="R7" s="28">
        <f>IF(SUM(F7:O7)=0,"",SUM(K5:K8))</f>
      </c>
      <c r="S7" s="29">
        <f>IF(SUM(F7:O7)=0,"",SUM(J5:J8))</f>
      </c>
      <c r="T7" s="402"/>
      <c r="U7" s="403"/>
      <c r="W7" s="81">
        <f>+X11+X14+W16</f>
        <v>0</v>
      </c>
      <c r="X7" s="82">
        <f>+W11+W14+X16</f>
        <v>0</v>
      </c>
      <c r="Y7" s="83">
        <f>+W7-X7</f>
        <v>0</v>
      </c>
      <c r="AL7" s="287"/>
      <c r="AM7" s="47">
        <f>AN11+AN14+AM16</f>
        <v>0</v>
      </c>
      <c r="AN7" s="47">
        <f>AM11+AM14+AN16</f>
        <v>0</v>
      </c>
      <c r="AO7" s="275">
        <f>AP11+AP14+AO16</f>
        <v>0</v>
      </c>
      <c r="AP7" s="277">
        <f>AO11+AO14+AP16</f>
        <v>0</v>
      </c>
      <c r="AQ7" s="276">
        <f>AR11+AR14+AQ16</f>
        <v>0</v>
      </c>
      <c r="AR7" s="277">
        <f>AQ11+AQ14+AR16</f>
        <v>0</v>
      </c>
      <c r="AS7" s="278" t="e">
        <f>AO7/AP7</f>
        <v>#DIV/0!</v>
      </c>
      <c r="AT7" s="279" t="e">
        <f>AQ7/AR7</f>
        <v>#DIV/0!</v>
      </c>
    </row>
    <row r="8" spans="2:46" ht="15.75" thickBot="1">
      <c r="B8" s="36" t="s">
        <v>12</v>
      </c>
      <c r="C8" s="184"/>
      <c r="D8" s="37"/>
      <c r="E8" s="38"/>
      <c r="F8" s="39">
        <f>S13</f>
      </c>
      <c r="G8" s="40">
        <f>R13</f>
      </c>
      <c r="H8" s="39">
        <f>S12</f>
      </c>
      <c r="I8" s="40">
        <f>R12</f>
      </c>
      <c r="J8" s="39">
        <f>S16</f>
      </c>
      <c r="K8" s="40">
        <f>R16</f>
      </c>
      <c r="L8" s="41"/>
      <c r="M8" s="42"/>
      <c r="N8" s="39"/>
      <c r="O8" s="40"/>
      <c r="P8" s="43">
        <f>IF(SUM(F8:O8)=0,"",COUNTIF(M5:M8,"3"))</f>
      </c>
      <c r="Q8" s="44">
        <f>IF(SUM(G8:P8)=0,"",COUNTIF(L5:L8,"3"))</f>
      </c>
      <c r="R8" s="45">
        <f>IF(SUM(F8:O9)=0,"",SUM(M5:M8))</f>
      </c>
      <c r="S8" s="46">
        <f>IF(SUM(F8:O8)=0,"",SUM(L5:L8))</f>
      </c>
      <c r="T8" s="404"/>
      <c r="U8" s="405"/>
      <c r="W8" s="81">
        <f>+X12+X13+X16</f>
        <v>0</v>
      </c>
      <c r="X8" s="82">
        <f>+W12+W13+W16</f>
        <v>0</v>
      </c>
      <c r="Y8" s="83">
        <f>+W8-X8</f>
        <v>0</v>
      </c>
      <c r="AL8" s="288"/>
      <c r="AM8" s="280">
        <f>AN12+AN13+AN16</f>
        <v>0</v>
      </c>
      <c r="AN8" s="280">
        <f>AM12+AM13+AM16</f>
        <v>0</v>
      </c>
      <c r="AO8" s="281">
        <f>AP12+AP13+AP16</f>
        <v>0</v>
      </c>
      <c r="AP8" s="283">
        <f>AO12+AO13+AO16</f>
        <v>0</v>
      </c>
      <c r="AQ8" s="282">
        <f>AR12+AR13+AR16</f>
        <v>0</v>
      </c>
      <c r="AR8" s="283">
        <f>AQ12+AQ13+AQ16</f>
        <v>0</v>
      </c>
      <c r="AS8" s="284" t="e">
        <f>AO8/AP8</f>
        <v>#DIV/0!</v>
      </c>
      <c r="AT8" s="285" t="e">
        <f>AQ8/AR8</f>
        <v>#DIV/0!</v>
      </c>
    </row>
    <row r="9" spans="2:26" ht="16.5" hidden="1" outlineLevel="1" thickTop="1">
      <c r="B9" s="84"/>
      <c r="C9" s="130"/>
      <c r="D9" s="85" t="s">
        <v>66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88"/>
      <c r="W9" s="89"/>
      <c r="X9" s="90" t="s">
        <v>67</v>
      </c>
      <c r="Y9" s="91">
        <f>SUM(Y5:Y8)</f>
        <v>0</v>
      </c>
      <c r="Z9" s="90" t="str">
        <f>IF(Y9=0,"OK","Virhe")</f>
        <v>OK</v>
      </c>
    </row>
    <row r="10" spans="2:25" ht="16.5" hidden="1" outlineLevel="1" thickBot="1">
      <c r="B10" s="92"/>
      <c r="C10" s="210"/>
      <c r="D10" s="93" t="s">
        <v>68</v>
      </c>
      <c r="E10" s="94"/>
      <c r="F10" s="94"/>
      <c r="G10" s="95"/>
      <c r="H10" s="330" t="s">
        <v>69</v>
      </c>
      <c r="I10" s="331"/>
      <c r="J10" s="332" t="s">
        <v>70</v>
      </c>
      <c r="K10" s="331"/>
      <c r="L10" s="332" t="s">
        <v>71</v>
      </c>
      <c r="M10" s="331"/>
      <c r="N10" s="332" t="s">
        <v>72</v>
      </c>
      <c r="O10" s="331"/>
      <c r="P10" s="332" t="s">
        <v>73</v>
      </c>
      <c r="Q10" s="331"/>
      <c r="R10" s="333" t="s">
        <v>74</v>
      </c>
      <c r="S10" s="334"/>
      <c r="U10" s="96"/>
      <c r="W10" s="97" t="s">
        <v>64</v>
      </c>
      <c r="X10" s="98"/>
      <c r="Y10" s="80" t="s">
        <v>65</v>
      </c>
    </row>
    <row r="11" spans="2:44" ht="15.75" hidden="1" outlineLevel="1">
      <c r="B11" s="211" t="s">
        <v>75</v>
      </c>
      <c r="C11" s="179"/>
      <c r="D11" s="99" t="str">
        <f>IF(D5&gt;"",D5,"")</f>
        <v>Topi Ruotsalainen/Samu Leskinen</v>
      </c>
      <c r="E11" s="100" t="str">
        <f>IF(D7&gt;"",D7,"")</f>
        <v>Peter Siket-Szasz/Rasmus Hellström</v>
      </c>
      <c r="F11" s="86"/>
      <c r="G11" s="101"/>
      <c r="H11" s="323"/>
      <c r="I11" s="324"/>
      <c r="J11" s="321"/>
      <c r="K11" s="322"/>
      <c r="L11" s="321"/>
      <c r="M11" s="322"/>
      <c r="N11" s="321"/>
      <c r="O11" s="322"/>
      <c r="P11" s="325"/>
      <c r="Q11" s="322"/>
      <c r="R11" s="102">
        <f aca="true" t="shared" si="1" ref="R11:R16">IF(COUNT(H11:P11)=0,"",COUNTIF(H11:P11,"&gt;=0"))</f>
      </c>
      <c r="S11" s="103">
        <f aca="true" t="shared" si="2" ref="S11:S16">IF(COUNT(H11:P11)=0,"",(IF(LEFT(H11,1)="-",1,0)+IF(LEFT(J11,1)="-",1,0)+IF(LEFT(L11,1)="-",1,0)+IF(LEFT(N11,1)="-",1,0)+IF(LEFT(P11,1)="-",1,0)))</f>
      </c>
      <c r="T11" s="104"/>
      <c r="U11" s="105"/>
      <c r="W11" s="106">
        <f aca="true" t="shared" si="3" ref="W11:X16">+AA11+AC11+AE11+AG11+AI11</f>
        <v>0</v>
      </c>
      <c r="X11" s="107">
        <f t="shared" si="3"/>
        <v>0</v>
      </c>
      <c r="Y11" s="108">
        <f aca="true" t="shared" si="4" ref="Y11:Y16">+W11-X11</f>
        <v>0</v>
      </c>
      <c r="AA11" s="109">
        <f>IF(H11="",0,IF(LEFT(H11,1)="-",ABS(H11),(IF(H11&gt;9,H11+2,11))))</f>
        <v>0</v>
      </c>
      <c r="AB11" s="110">
        <f aca="true" t="shared" si="5" ref="AB11:AB16">IF(H11="",0,IF(LEFT(H11,1)="-",(IF(ABS(H11)&gt;9,(ABS(H11)+2),11)),H11))</f>
        <v>0</v>
      </c>
      <c r="AC11" s="109">
        <f>IF(J11="",0,IF(LEFT(J11,1)="-",ABS(J11),(IF(J11&gt;9,J11+2,11))))</f>
        <v>0</v>
      </c>
      <c r="AD11" s="110">
        <f aca="true" t="shared" si="6" ref="AD11:AD16">IF(J11="",0,IF(LEFT(J11,1)="-",(IF(ABS(J11)&gt;9,(ABS(J11)+2),11)),J11))</f>
        <v>0</v>
      </c>
      <c r="AE11" s="109">
        <f>IF(L11="",0,IF(LEFT(L11,1)="-",ABS(L11),(IF(L11&gt;9,L11+2,11))))</f>
        <v>0</v>
      </c>
      <c r="AF11" s="110">
        <f aca="true" t="shared" si="7" ref="AF11:AF16">IF(L11="",0,IF(LEFT(L11,1)="-",(IF(ABS(L11)&gt;9,(ABS(L11)+2),11)),L11))</f>
        <v>0</v>
      </c>
      <c r="AG11" s="109">
        <f>IF(N11="",0,IF(LEFT(N11,1)="-",ABS(N11),(IF(N11&gt;9,N11+2,11))))</f>
        <v>0</v>
      </c>
      <c r="AH11" s="110">
        <f aca="true" t="shared" si="8" ref="AH11:AH16">IF(N11="",0,IF(LEFT(N11,1)="-",(IF(ABS(N11)&gt;9,(ABS(N11)+2),11)),N11))</f>
        <v>0</v>
      </c>
      <c r="AI11" s="109">
        <f aca="true" t="shared" si="9" ref="AI11:AI16">IF(P11="",0,IF(LEFT(P11,1)="-",ABS(P11),(IF(P11&gt;9,P11+2,11))))</f>
        <v>0</v>
      </c>
      <c r="AJ11" s="110">
        <f aca="true" t="shared" si="10" ref="AJ11:AJ16">IF(P11="",0,IF(LEFT(P11,1)="-",(IF(ABS(P11)&gt;9,(ABS(P11)+2),11)),P11))</f>
        <v>0</v>
      </c>
      <c r="AL11" s="289">
        <f>IF(OR(ISBLANK(AL5),ISBLANK(AL7)),0,1)</f>
        <v>0</v>
      </c>
      <c r="AM11" s="291">
        <f aca="true" t="shared" si="11" ref="AM11:AM16">IF(AO11=3,1,0)</f>
        <v>0</v>
      </c>
      <c r="AN11" s="206">
        <f aca="true" t="shared" si="12" ref="AN11:AN16">IF(AP11=3,1,0)</f>
        <v>0</v>
      </c>
      <c r="AO11" s="291">
        <f aca="true" t="shared" si="13" ref="AO11:AO16">IF($AL11=1,$AL11*R11,0)</f>
        <v>0</v>
      </c>
      <c r="AP11" s="206">
        <f aca="true" t="shared" si="14" ref="AP11:AP16">IF($AL11=1,$AL11*S11,0)</f>
        <v>0</v>
      </c>
      <c r="AQ11" s="291">
        <f aca="true" t="shared" si="15" ref="AQ11:AQ16">$AL11*W11</f>
        <v>0</v>
      </c>
      <c r="AR11" s="206">
        <f aca="true" t="shared" si="16" ref="AR11:AR16">$AL11*X11</f>
        <v>0</v>
      </c>
    </row>
    <row r="12" spans="2:44" ht="15.75" hidden="1" outlineLevel="1">
      <c r="B12" s="212" t="s">
        <v>76</v>
      </c>
      <c r="C12" s="179"/>
      <c r="D12" s="99" t="str">
        <f>IF(D6&gt;"",D6,"")</f>
        <v>Severi Salminen/Akseli Pitkänen</v>
      </c>
      <c r="E12" s="111">
        <f>IF(D8&gt;"",D8,"")</f>
      </c>
      <c r="F12" s="112"/>
      <c r="G12" s="101"/>
      <c r="H12" s="314"/>
      <c r="I12" s="315"/>
      <c r="J12" s="314"/>
      <c r="K12" s="315"/>
      <c r="L12" s="314"/>
      <c r="M12" s="315"/>
      <c r="N12" s="314"/>
      <c r="O12" s="315"/>
      <c r="P12" s="314"/>
      <c r="Q12" s="315"/>
      <c r="R12" s="102">
        <f t="shared" si="1"/>
      </c>
      <c r="S12" s="103">
        <f t="shared" si="2"/>
      </c>
      <c r="T12" s="113"/>
      <c r="U12" s="114"/>
      <c r="W12" s="106">
        <f t="shared" si="3"/>
        <v>0</v>
      </c>
      <c r="X12" s="107">
        <f t="shared" si="3"/>
        <v>0</v>
      </c>
      <c r="Y12" s="108">
        <f t="shared" si="4"/>
        <v>0</v>
      </c>
      <c r="AA12" s="115">
        <f>IF(H12="",0,IF(LEFT(H12,1)="-",ABS(H12),(IF(H12&gt;9,H12+2,11))))</f>
        <v>0</v>
      </c>
      <c r="AB12" s="116">
        <f t="shared" si="5"/>
        <v>0</v>
      </c>
      <c r="AC12" s="115">
        <f>IF(J12="",0,IF(LEFT(J12,1)="-",ABS(J12),(IF(J12&gt;9,J12+2,11))))</f>
        <v>0</v>
      </c>
      <c r="AD12" s="116">
        <f t="shared" si="6"/>
        <v>0</v>
      </c>
      <c r="AE12" s="115">
        <f>IF(L12="",0,IF(LEFT(L12,1)="-",ABS(L12),(IF(L12&gt;9,L12+2,11))))</f>
        <v>0</v>
      </c>
      <c r="AF12" s="116">
        <f t="shared" si="7"/>
        <v>0</v>
      </c>
      <c r="AG12" s="115">
        <f>IF(N12="",0,IF(LEFT(N12,1)="-",ABS(N12),(IF(N12&gt;9,N12+2,11))))</f>
        <v>0</v>
      </c>
      <c r="AH12" s="116">
        <f t="shared" si="8"/>
        <v>0</v>
      </c>
      <c r="AI12" s="115">
        <f t="shared" si="9"/>
        <v>0</v>
      </c>
      <c r="AJ12" s="116">
        <f t="shared" si="10"/>
        <v>0</v>
      </c>
      <c r="AL12" s="207">
        <f>IF(OR(ISBLANK(AL6),ISBLANK(AL8)),0,1)</f>
        <v>0</v>
      </c>
      <c r="AM12" s="292">
        <f t="shared" si="11"/>
        <v>0</v>
      </c>
      <c r="AN12" s="208">
        <f t="shared" si="12"/>
        <v>0</v>
      </c>
      <c r="AO12" s="292">
        <f t="shared" si="13"/>
        <v>0</v>
      </c>
      <c r="AP12" s="208">
        <f t="shared" si="14"/>
        <v>0</v>
      </c>
      <c r="AQ12" s="292">
        <f t="shared" si="15"/>
        <v>0</v>
      </c>
      <c r="AR12" s="208">
        <f t="shared" si="16"/>
        <v>0</v>
      </c>
    </row>
    <row r="13" spans="2:44" ht="16.5" hidden="1" outlineLevel="1" thickBot="1">
      <c r="B13" s="212" t="s">
        <v>77</v>
      </c>
      <c r="C13" s="179"/>
      <c r="D13" s="117" t="str">
        <f>IF(D5&gt;"",D5,"")</f>
        <v>Topi Ruotsalainen/Samu Leskinen</v>
      </c>
      <c r="E13" s="118">
        <f>IF(D8&gt;"",D8,"")</f>
      </c>
      <c r="F13" s="94"/>
      <c r="G13" s="95"/>
      <c r="H13" s="319"/>
      <c r="I13" s="320"/>
      <c r="J13" s="319"/>
      <c r="K13" s="320"/>
      <c r="L13" s="319"/>
      <c r="M13" s="320"/>
      <c r="N13" s="319"/>
      <c r="O13" s="320"/>
      <c r="P13" s="319"/>
      <c r="Q13" s="320"/>
      <c r="R13" s="102">
        <f t="shared" si="1"/>
      </c>
      <c r="S13" s="103">
        <f t="shared" si="2"/>
      </c>
      <c r="T13" s="113"/>
      <c r="U13" s="114"/>
      <c r="W13" s="106">
        <f t="shared" si="3"/>
        <v>0</v>
      </c>
      <c r="X13" s="107">
        <f t="shared" si="3"/>
        <v>0</v>
      </c>
      <c r="Y13" s="108">
        <f t="shared" si="4"/>
        <v>0</v>
      </c>
      <c r="AA13" s="115">
        <f aca="true" t="shared" si="17" ref="AA13:AG16">IF(H13="",0,IF(LEFT(H13,1)="-",ABS(H13),(IF(H13&gt;9,H13+2,11))))</f>
        <v>0</v>
      </c>
      <c r="AB13" s="116">
        <f t="shared" si="5"/>
        <v>0</v>
      </c>
      <c r="AC13" s="115">
        <f t="shared" si="17"/>
        <v>0</v>
      </c>
      <c r="AD13" s="116">
        <f t="shared" si="6"/>
        <v>0</v>
      </c>
      <c r="AE13" s="115">
        <f t="shared" si="17"/>
        <v>0</v>
      </c>
      <c r="AF13" s="116">
        <f t="shared" si="7"/>
        <v>0</v>
      </c>
      <c r="AG13" s="115">
        <f t="shared" si="17"/>
        <v>0</v>
      </c>
      <c r="AH13" s="116">
        <f t="shared" si="8"/>
        <v>0</v>
      </c>
      <c r="AI13" s="115">
        <f t="shared" si="9"/>
        <v>0</v>
      </c>
      <c r="AJ13" s="116">
        <f t="shared" si="10"/>
        <v>0</v>
      </c>
      <c r="AL13" s="207">
        <f>IF(OR(ISBLANK(AL5),ISBLANK(AL8)),0,1)</f>
        <v>0</v>
      </c>
      <c r="AM13" s="292">
        <f t="shared" si="11"/>
        <v>0</v>
      </c>
      <c r="AN13" s="208">
        <f t="shared" si="12"/>
        <v>0</v>
      </c>
      <c r="AO13" s="292">
        <f t="shared" si="13"/>
        <v>0</v>
      </c>
      <c r="AP13" s="208">
        <f t="shared" si="14"/>
        <v>0</v>
      </c>
      <c r="AQ13" s="292">
        <f t="shared" si="15"/>
        <v>0</v>
      </c>
      <c r="AR13" s="208">
        <f t="shared" si="16"/>
        <v>0</v>
      </c>
    </row>
    <row r="14" spans="2:44" ht="15.75" hidden="1" outlineLevel="1">
      <c r="B14" s="212" t="s">
        <v>78</v>
      </c>
      <c r="C14" s="179"/>
      <c r="D14" s="99" t="str">
        <f>IF(D6&gt;"",D6,"")</f>
        <v>Severi Salminen/Akseli Pitkänen</v>
      </c>
      <c r="E14" s="111" t="str">
        <f>IF(D7&gt;"",D7,"")</f>
        <v>Peter Siket-Szasz/Rasmus Hellström</v>
      </c>
      <c r="F14" s="86"/>
      <c r="G14" s="101"/>
      <c r="H14" s="321"/>
      <c r="I14" s="322"/>
      <c r="J14" s="321"/>
      <c r="K14" s="322"/>
      <c r="L14" s="321"/>
      <c r="M14" s="322"/>
      <c r="N14" s="321"/>
      <c r="O14" s="322"/>
      <c r="P14" s="321"/>
      <c r="Q14" s="322"/>
      <c r="R14" s="102">
        <f t="shared" si="1"/>
      </c>
      <c r="S14" s="103">
        <f t="shared" si="2"/>
      </c>
      <c r="T14" s="113"/>
      <c r="U14" s="114"/>
      <c r="W14" s="106">
        <f t="shared" si="3"/>
        <v>0</v>
      </c>
      <c r="X14" s="107">
        <f t="shared" si="3"/>
        <v>0</v>
      </c>
      <c r="Y14" s="108">
        <f t="shared" si="4"/>
        <v>0</v>
      </c>
      <c r="AA14" s="115">
        <f t="shared" si="17"/>
        <v>0</v>
      </c>
      <c r="AB14" s="116">
        <f t="shared" si="5"/>
        <v>0</v>
      </c>
      <c r="AC14" s="115">
        <f t="shared" si="17"/>
        <v>0</v>
      </c>
      <c r="AD14" s="116">
        <f t="shared" si="6"/>
        <v>0</v>
      </c>
      <c r="AE14" s="115">
        <f t="shared" si="17"/>
        <v>0</v>
      </c>
      <c r="AF14" s="116">
        <f t="shared" si="7"/>
        <v>0</v>
      </c>
      <c r="AG14" s="115">
        <f t="shared" si="17"/>
        <v>0</v>
      </c>
      <c r="AH14" s="116">
        <f t="shared" si="8"/>
        <v>0</v>
      </c>
      <c r="AI14" s="115">
        <f t="shared" si="9"/>
        <v>0</v>
      </c>
      <c r="AJ14" s="116">
        <f t="shared" si="10"/>
        <v>0</v>
      </c>
      <c r="AL14" s="207">
        <f>IF(OR(ISBLANK(AL6),ISBLANK(AL7)),0,1)</f>
        <v>0</v>
      </c>
      <c r="AM14" s="292">
        <f t="shared" si="11"/>
        <v>0</v>
      </c>
      <c r="AN14" s="208">
        <f t="shared" si="12"/>
        <v>0</v>
      </c>
      <c r="AO14" s="292">
        <f t="shared" si="13"/>
        <v>0</v>
      </c>
      <c r="AP14" s="208">
        <f t="shared" si="14"/>
        <v>0</v>
      </c>
      <c r="AQ14" s="292">
        <f t="shared" si="15"/>
        <v>0</v>
      </c>
      <c r="AR14" s="208">
        <f t="shared" si="16"/>
        <v>0</v>
      </c>
    </row>
    <row r="15" spans="2:44" ht="15.75" hidden="1" outlineLevel="1">
      <c r="B15" s="212" t="s">
        <v>79</v>
      </c>
      <c r="C15" s="179"/>
      <c r="D15" s="99" t="str">
        <f>IF(D5&gt;"",D5,"")</f>
        <v>Topi Ruotsalainen/Samu Leskinen</v>
      </c>
      <c r="E15" s="111" t="str">
        <f>IF(D6&gt;"",D6,"")</f>
        <v>Severi Salminen/Akseli Pitkänen</v>
      </c>
      <c r="F15" s="112"/>
      <c r="G15" s="101"/>
      <c r="H15" s="314"/>
      <c r="I15" s="315"/>
      <c r="J15" s="314"/>
      <c r="K15" s="315"/>
      <c r="L15" s="316"/>
      <c r="M15" s="315"/>
      <c r="N15" s="314"/>
      <c r="O15" s="315"/>
      <c r="P15" s="314"/>
      <c r="Q15" s="315"/>
      <c r="R15" s="102">
        <f t="shared" si="1"/>
      </c>
      <c r="S15" s="103">
        <f t="shared" si="2"/>
      </c>
      <c r="T15" s="113"/>
      <c r="U15" s="114"/>
      <c r="W15" s="106">
        <f t="shared" si="3"/>
        <v>0</v>
      </c>
      <c r="X15" s="107">
        <f t="shared" si="3"/>
        <v>0</v>
      </c>
      <c r="Y15" s="108">
        <f t="shared" si="4"/>
        <v>0</v>
      </c>
      <c r="AA15" s="115">
        <f t="shared" si="17"/>
        <v>0</v>
      </c>
      <c r="AB15" s="116">
        <f t="shared" si="5"/>
        <v>0</v>
      </c>
      <c r="AC15" s="115">
        <f t="shared" si="17"/>
        <v>0</v>
      </c>
      <c r="AD15" s="116">
        <f t="shared" si="6"/>
        <v>0</v>
      </c>
      <c r="AE15" s="115">
        <f t="shared" si="17"/>
        <v>0</v>
      </c>
      <c r="AF15" s="116">
        <f t="shared" si="7"/>
        <v>0</v>
      </c>
      <c r="AG15" s="115">
        <f t="shared" si="17"/>
        <v>0</v>
      </c>
      <c r="AH15" s="116">
        <f t="shared" si="8"/>
        <v>0</v>
      </c>
      <c r="AI15" s="115">
        <f t="shared" si="9"/>
        <v>0</v>
      </c>
      <c r="AJ15" s="116">
        <f t="shared" si="10"/>
        <v>0</v>
      </c>
      <c r="AL15" s="207">
        <f>IF(OR(ISBLANK(AL5),ISBLANK(AL6)),0,1)</f>
        <v>0</v>
      </c>
      <c r="AM15" s="292">
        <f t="shared" si="11"/>
        <v>0</v>
      </c>
      <c r="AN15" s="208">
        <f t="shared" si="12"/>
        <v>0</v>
      </c>
      <c r="AO15" s="292">
        <f t="shared" si="13"/>
        <v>0</v>
      </c>
      <c r="AP15" s="208">
        <f t="shared" si="14"/>
        <v>0</v>
      </c>
      <c r="AQ15" s="292">
        <f t="shared" si="15"/>
        <v>0</v>
      </c>
      <c r="AR15" s="208">
        <f t="shared" si="16"/>
        <v>0</v>
      </c>
    </row>
    <row r="16" spans="2:44" ht="16.5" hidden="1" outlineLevel="1" thickBot="1">
      <c r="B16" s="213" t="s">
        <v>80</v>
      </c>
      <c r="C16" s="180"/>
      <c r="D16" s="119" t="str">
        <f>IF(D7&gt;"",D7,"")</f>
        <v>Peter Siket-Szasz/Rasmus Hellström</v>
      </c>
      <c r="E16" s="120">
        <f>IF(D8&gt;"",D8,"")</f>
      </c>
      <c r="F16" s="121"/>
      <c r="G16" s="122"/>
      <c r="H16" s="317"/>
      <c r="I16" s="318"/>
      <c r="J16" s="317"/>
      <c r="K16" s="318"/>
      <c r="L16" s="317"/>
      <c r="M16" s="318"/>
      <c r="N16" s="317"/>
      <c r="O16" s="318"/>
      <c r="P16" s="317"/>
      <c r="Q16" s="318"/>
      <c r="R16" s="123">
        <f t="shared" si="1"/>
      </c>
      <c r="S16" s="124">
        <f t="shared" si="2"/>
      </c>
      <c r="T16" s="125"/>
      <c r="U16" s="126"/>
      <c r="W16" s="106">
        <f t="shared" si="3"/>
        <v>0</v>
      </c>
      <c r="X16" s="107">
        <f t="shared" si="3"/>
        <v>0</v>
      </c>
      <c r="Y16" s="108">
        <f t="shared" si="4"/>
        <v>0</v>
      </c>
      <c r="AA16" s="127">
        <f t="shared" si="17"/>
        <v>0</v>
      </c>
      <c r="AB16" s="128">
        <f t="shared" si="5"/>
        <v>0</v>
      </c>
      <c r="AC16" s="127">
        <f t="shared" si="17"/>
        <v>0</v>
      </c>
      <c r="AD16" s="128">
        <f t="shared" si="6"/>
        <v>0</v>
      </c>
      <c r="AE16" s="127">
        <f t="shared" si="17"/>
        <v>0</v>
      </c>
      <c r="AF16" s="128">
        <f t="shared" si="7"/>
        <v>0</v>
      </c>
      <c r="AG16" s="127">
        <f t="shared" si="17"/>
        <v>0</v>
      </c>
      <c r="AH16" s="128">
        <f t="shared" si="8"/>
        <v>0</v>
      </c>
      <c r="AI16" s="127">
        <f t="shared" si="9"/>
        <v>0</v>
      </c>
      <c r="AJ16" s="128">
        <f t="shared" si="10"/>
        <v>0</v>
      </c>
      <c r="AL16" s="290">
        <f>IF(OR(ISBLANK(AL7),ISBLANK(AL8)),0,1)</f>
        <v>0</v>
      </c>
      <c r="AM16" s="293">
        <f t="shared" si="11"/>
        <v>0</v>
      </c>
      <c r="AN16" s="209">
        <f t="shared" si="12"/>
        <v>0</v>
      </c>
      <c r="AO16" s="293">
        <f t="shared" si="13"/>
        <v>0</v>
      </c>
      <c r="AP16" s="209">
        <f t="shared" si="14"/>
        <v>0</v>
      </c>
      <c r="AQ16" s="293">
        <f t="shared" si="15"/>
        <v>0</v>
      </c>
      <c r="AR16" s="209">
        <f t="shared" si="16"/>
        <v>0</v>
      </c>
    </row>
    <row r="17" ht="16.5" collapsed="1" thickBot="1" thickTop="1"/>
    <row r="18" spans="2:21" ht="16.5" thickTop="1">
      <c r="B18" s="1"/>
      <c r="C18" s="177"/>
      <c r="D18" s="2" t="s">
        <v>126</v>
      </c>
      <c r="E18" s="3"/>
      <c r="F18" s="3"/>
      <c r="G18" s="3"/>
      <c r="H18" s="4"/>
      <c r="I18" s="3"/>
      <c r="J18" s="5" t="s">
        <v>0</v>
      </c>
      <c r="K18" s="6"/>
      <c r="L18" s="339" t="s">
        <v>88</v>
      </c>
      <c r="M18" s="340"/>
      <c r="N18" s="340"/>
      <c r="O18" s="341"/>
      <c r="P18" s="342" t="s">
        <v>2</v>
      </c>
      <c r="Q18" s="343"/>
      <c r="R18" s="343"/>
      <c r="S18" s="344">
        <v>2</v>
      </c>
      <c r="T18" s="345"/>
      <c r="U18" s="346"/>
    </row>
    <row r="19" spans="2:46" ht="16.5" thickBot="1">
      <c r="B19" s="7"/>
      <c r="C19" s="178"/>
      <c r="D19" s="8" t="s">
        <v>3</v>
      </c>
      <c r="E19" s="9" t="s">
        <v>4</v>
      </c>
      <c r="F19" s="347">
        <v>16</v>
      </c>
      <c r="G19" s="348"/>
      <c r="H19" s="349"/>
      <c r="I19" s="350" t="s">
        <v>5</v>
      </c>
      <c r="J19" s="351"/>
      <c r="K19" s="351"/>
      <c r="L19" s="352">
        <v>41342</v>
      </c>
      <c r="M19" s="352"/>
      <c r="N19" s="352"/>
      <c r="O19" s="353"/>
      <c r="P19" s="10" t="s">
        <v>6</v>
      </c>
      <c r="Q19" s="192"/>
      <c r="R19" s="192"/>
      <c r="S19" s="354">
        <v>0.6458333333333334</v>
      </c>
      <c r="T19" s="355"/>
      <c r="U19" s="356"/>
      <c r="AM19" s="357" t="s">
        <v>373</v>
      </c>
      <c r="AN19" s="358"/>
      <c r="AO19" s="247"/>
      <c r="AP19" s="247"/>
      <c r="AQ19" s="247"/>
      <c r="AR19" s="247"/>
      <c r="AS19" s="268" t="s">
        <v>374</v>
      </c>
      <c r="AT19" s="268" t="s">
        <v>375</v>
      </c>
    </row>
    <row r="20" spans="2:46" ht="16.5" thickTop="1">
      <c r="B20" s="12"/>
      <c r="C20" s="182" t="s">
        <v>151</v>
      </c>
      <c r="D20" s="13" t="s">
        <v>7</v>
      </c>
      <c r="E20" s="14" t="s">
        <v>8</v>
      </c>
      <c r="F20" s="335" t="s">
        <v>9</v>
      </c>
      <c r="G20" s="336"/>
      <c r="H20" s="335" t="s">
        <v>10</v>
      </c>
      <c r="I20" s="336"/>
      <c r="J20" s="335" t="s">
        <v>11</v>
      </c>
      <c r="K20" s="336"/>
      <c r="L20" s="335" t="s">
        <v>12</v>
      </c>
      <c r="M20" s="336"/>
      <c r="N20" s="335"/>
      <c r="O20" s="336"/>
      <c r="P20" s="15" t="s">
        <v>13</v>
      </c>
      <c r="Q20" s="16" t="s">
        <v>14</v>
      </c>
      <c r="R20" s="17" t="s">
        <v>15</v>
      </c>
      <c r="S20" s="18"/>
      <c r="T20" s="337" t="s">
        <v>16</v>
      </c>
      <c r="U20" s="338"/>
      <c r="W20" s="78" t="s">
        <v>64</v>
      </c>
      <c r="X20" s="79"/>
      <c r="Y20" s="80" t="s">
        <v>65</v>
      </c>
      <c r="AL20" s="269" t="s">
        <v>376</v>
      </c>
      <c r="AM20" s="270" t="s">
        <v>377</v>
      </c>
      <c r="AN20" s="270" t="s">
        <v>378</v>
      </c>
      <c r="AO20" s="271" t="s">
        <v>379</v>
      </c>
      <c r="AP20" s="273" t="s">
        <v>380</v>
      </c>
      <c r="AQ20" s="272" t="s">
        <v>381</v>
      </c>
      <c r="AR20" s="273" t="s">
        <v>382</v>
      </c>
      <c r="AS20" s="269" t="s">
        <v>383</v>
      </c>
      <c r="AT20" s="274" t="s">
        <v>384</v>
      </c>
    </row>
    <row r="21" spans="2:46" ht="15">
      <c r="B21" s="19" t="s">
        <v>9</v>
      </c>
      <c r="C21" s="183">
        <v>2926</v>
      </c>
      <c r="D21" s="20" t="s">
        <v>92</v>
      </c>
      <c r="E21" s="21" t="s">
        <v>25</v>
      </c>
      <c r="F21" s="22"/>
      <c r="G21" s="23"/>
      <c r="H21" s="24">
        <f>+R31</f>
      </c>
      <c r="I21" s="25">
        <f>+S31</f>
      </c>
      <c r="J21" s="24">
        <f>R27</f>
      </c>
      <c r="K21" s="25">
        <f>S27</f>
      </c>
      <c r="L21" s="24">
        <f>R29</f>
      </c>
      <c r="M21" s="25">
        <f>S29</f>
      </c>
      <c r="N21" s="24"/>
      <c r="O21" s="25"/>
      <c r="P21" s="26">
        <f>IF(SUM(F21:O21)=0,"",COUNTIF(G21:G24,"3"))</f>
      </c>
      <c r="Q21" s="27">
        <f>IF(SUM(G21:P21)=0,"",COUNTIF(F21:F24,"3"))</f>
      </c>
      <c r="R21" s="28">
        <f>IF(SUM(F21:O21)=0,"",SUM(G21:G24))</f>
      </c>
      <c r="S21" s="29">
        <f>IF(SUM(F21:O21)=0,"",SUM(F21:F24))</f>
      </c>
      <c r="T21" s="402"/>
      <c r="U21" s="403"/>
      <c r="W21" s="81">
        <f>+W27+W29+W31</f>
        <v>0</v>
      </c>
      <c r="X21" s="82">
        <f>+X27+X29+X31</f>
        <v>0</v>
      </c>
      <c r="Y21" s="83">
        <f>+W21-X21</f>
        <v>0</v>
      </c>
      <c r="AL21" s="286"/>
      <c r="AM21" s="47">
        <f aca="true" t="shared" si="18" ref="AM21:AR21">AM27+AM29+AM31</f>
        <v>0</v>
      </c>
      <c r="AN21" s="47">
        <f t="shared" si="18"/>
        <v>0</v>
      </c>
      <c r="AO21" s="275">
        <f t="shared" si="18"/>
        <v>0</v>
      </c>
      <c r="AP21" s="277">
        <f t="shared" si="18"/>
        <v>0</v>
      </c>
      <c r="AQ21" s="276">
        <f t="shared" si="18"/>
        <v>0</v>
      </c>
      <c r="AR21" s="277">
        <f t="shared" si="18"/>
        <v>0</v>
      </c>
      <c r="AS21" s="278" t="e">
        <f>AO21/AP21</f>
        <v>#DIV/0!</v>
      </c>
      <c r="AT21" s="279" t="e">
        <f>AQ21/AR21</f>
        <v>#DIV/0!</v>
      </c>
    </row>
    <row r="22" spans="2:46" ht="15">
      <c r="B22" s="30" t="s">
        <v>10</v>
      </c>
      <c r="C22" s="183">
        <v>2599</v>
      </c>
      <c r="D22" s="20" t="s">
        <v>85</v>
      </c>
      <c r="E22" s="31" t="s">
        <v>3</v>
      </c>
      <c r="F22" s="32">
        <f>+S31</f>
      </c>
      <c r="G22" s="33">
        <f>+R31</f>
      </c>
      <c r="H22" s="34"/>
      <c r="I22" s="35"/>
      <c r="J22" s="32">
        <f>R30</f>
      </c>
      <c r="K22" s="33">
        <f>S30</f>
      </c>
      <c r="L22" s="32">
        <f>R28</f>
      </c>
      <c r="M22" s="33">
        <f>S28</f>
      </c>
      <c r="N22" s="32"/>
      <c r="O22" s="33"/>
      <c r="P22" s="26">
        <f>IF(SUM(F22:O22)=0,"",COUNTIF(I21:I24,"3"))</f>
      </c>
      <c r="Q22" s="27">
        <f>IF(SUM(G22:P22)=0,"",COUNTIF(H21:H24,"3"))</f>
      </c>
      <c r="R22" s="28">
        <f>IF(SUM(F22:O22)=0,"",SUM(I21:I24))</f>
      </c>
      <c r="S22" s="29">
        <f>IF(SUM(F22:O22)=0,"",SUM(H21:H24))</f>
      </c>
      <c r="T22" s="402"/>
      <c r="U22" s="403"/>
      <c r="W22" s="81">
        <f>+W28+W30+X31</f>
        <v>0</v>
      </c>
      <c r="X22" s="82">
        <f>+X28+X30+W31</f>
        <v>0</v>
      </c>
      <c r="Y22" s="83">
        <f>+W22-X22</f>
        <v>0</v>
      </c>
      <c r="AL22" s="287"/>
      <c r="AM22" s="47">
        <f>AM28+AM30+AN31</f>
        <v>0</v>
      </c>
      <c r="AN22" s="47">
        <f>AN28+AN30+AM31</f>
        <v>0</v>
      </c>
      <c r="AO22" s="275">
        <f>AO28+AO30+AP31</f>
        <v>0</v>
      </c>
      <c r="AP22" s="277">
        <f>AP28+AP30+AO31</f>
        <v>0</v>
      </c>
      <c r="AQ22" s="276">
        <f>AQ28+AQ30+AR31</f>
        <v>0</v>
      </c>
      <c r="AR22" s="277">
        <f>AR28+AR30+AQ31</f>
        <v>0</v>
      </c>
      <c r="AS22" s="278" t="e">
        <f>AO22/AP22</f>
        <v>#DIV/0!</v>
      </c>
      <c r="AT22" s="279" t="e">
        <f>AQ22/AR22</f>
        <v>#DIV/0!</v>
      </c>
    </row>
    <row r="23" spans="2:46" ht="15">
      <c r="B23" s="30" t="s">
        <v>11</v>
      </c>
      <c r="C23" s="183">
        <v>2376</v>
      </c>
      <c r="D23" s="20" t="s">
        <v>82</v>
      </c>
      <c r="E23" s="31" t="s">
        <v>27</v>
      </c>
      <c r="F23" s="32">
        <f>+S27</f>
      </c>
      <c r="G23" s="33">
        <f>+R27</f>
      </c>
      <c r="H23" s="32">
        <f>S30</f>
      </c>
      <c r="I23" s="33">
        <f>R30</f>
      </c>
      <c r="J23" s="34"/>
      <c r="K23" s="35"/>
      <c r="L23" s="32">
        <f>R32</f>
      </c>
      <c r="M23" s="33">
        <f>S32</f>
      </c>
      <c r="N23" s="32"/>
      <c r="O23" s="33"/>
      <c r="P23" s="26">
        <f>IF(SUM(F23:O23)=0,"",COUNTIF(K21:K24,"3"))</f>
      </c>
      <c r="Q23" s="27">
        <f>IF(SUM(G23:P23)=0,"",COUNTIF(J21:J24,"3"))</f>
      </c>
      <c r="R23" s="28">
        <f>IF(SUM(F23:O23)=0,"",SUM(K21:K24))</f>
      </c>
      <c r="S23" s="29">
        <f>IF(SUM(F23:O23)=0,"",SUM(J21:J24))</f>
      </c>
      <c r="T23" s="402"/>
      <c r="U23" s="403"/>
      <c r="W23" s="81">
        <f>+X27+X30+W32</f>
        <v>0</v>
      </c>
      <c r="X23" s="82">
        <f>+W27+W30+X32</f>
        <v>0</v>
      </c>
      <c r="Y23" s="83">
        <f>+W23-X23</f>
        <v>0</v>
      </c>
      <c r="AL23" s="287"/>
      <c r="AM23" s="47">
        <f>AN27+AN30+AM32</f>
        <v>0</v>
      </c>
      <c r="AN23" s="47">
        <f>AM27+AM30+AN32</f>
        <v>0</v>
      </c>
      <c r="AO23" s="275">
        <f>AP27+AP30+AO32</f>
        <v>0</v>
      </c>
      <c r="AP23" s="277">
        <f>AO27+AO30+AP32</f>
        <v>0</v>
      </c>
      <c r="AQ23" s="276">
        <f>AR27+AR30+AQ32</f>
        <v>0</v>
      </c>
      <c r="AR23" s="277">
        <f>AQ27+AQ30+AR32</f>
        <v>0</v>
      </c>
      <c r="AS23" s="278" t="e">
        <f>AO23/AP23</f>
        <v>#DIV/0!</v>
      </c>
      <c r="AT23" s="279" t="e">
        <f>AQ23/AR23</f>
        <v>#DIV/0!</v>
      </c>
    </row>
    <row r="24" spans="2:46" ht="15.75" thickBot="1">
      <c r="B24" s="36" t="s">
        <v>12</v>
      </c>
      <c r="C24" s="184">
        <v>2161</v>
      </c>
      <c r="D24" s="37" t="s">
        <v>83</v>
      </c>
      <c r="E24" s="38" t="s">
        <v>25</v>
      </c>
      <c r="F24" s="39">
        <f>S29</f>
      </c>
      <c r="G24" s="40">
        <f>R29</f>
      </c>
      <c r="H24" s="39">
        <f>S28</f>
      </c>
      <c r="I24" s="40">
        <f>R28</f>
      </c>
      <c r="J24" s="39">
        <f>S32</f>
      </c>
      <c r="K24" s="40">
        <f>R32</f>
      </c>
      <c r="L24" s="41"/>
      <c r="M24" s="42"/>
      <c r="N24" s="39"/>
      <c r="O24" s="40"/>
      <c r="P24" s="43">
        <f>IF(SUM(F24:O24)=0,"",COUNTIF(M21:M24,"3"))</f>
      </c>
      <c r="Q24" s="44">
        <f>IF(SUM(G24:P24)=0,"",COUNTIF(L21:L24,"3"))</f>
      </c>
      <c r="R24" s="45">
        <f>IF(SUM(F24:O25)=0,"",SUM(M21:M24))</f>
      </c>
      <c r="S24" s="46">
        <f>IF(SUM(F24:O24)=0,"",SUM(L21:L24))</f>
      </c>
      <c r="T24" s="404"/>
      <c r="U24" s="405"/>
      <c r="W24" s="81">
        <f>+X28+X29+X32</f>
        <v>0</v>
      </c>
      <c r="X24" s="82">
        <f>+W28+W29+W32</f>
        <v>0</v>
      </c>
      <c r="Y24" s="83">
        <f>+W24-X24</f>
        <v>0</v>
      </c>
      <c r="AL24" s="288"/>
      <c r="AM24" s="280">
        <f>AN28+AN29+AN32</f>
        <v>0</v>
      </c>
      <c r="AN24" s="280">
        <f>AM28+AM29+AM32</f>
        <v>0</v>
      </c>
      <c r="AO24" s="281">
        <f>AP28+AP29+AP32</f>
        <v>0</v>
      </c>
      <c r="AP24" s="283">
        <f>AO28+AO29+AO32</f>
        <v>0</v>
      </c>
      <c r="AQ24" s="282">
        <f>AR28+AR29+AR32</f>
        <v>0</v>
      </c>
      <c r="AR24" s="283">
        <f>AQ28+AQ29+AQ32</f>
        <v>0</v>
      </c>
      <c r="AS24" s="284" t="e">
        <f>AO24/AP24</f>
        <v>#DIV/0!</v>
      </c>
      <c r="AT24" s="285" t="e">
        <f>AQ24/AR24</f>
        <v>#DIV/0!</v>
      </c>
    </row>
    <row r="25" spans="2:26" ht="16.5" hidden="1" outlineLevel="1" thickTop="1">
      <c r="B25" s="84"/>
      <c r="C25" s="130"/>
      <c r="D25" s="85" t="s">
        <v>66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8"/>
      <c r="W25" s="89"/>
      <c r="X25" s="90" t="s">
        <v>67</v>
      </c>
      <c r="Y25" s="91">
        <f>SUM(Y21:Y24)</f>
        <v>0</v>
      </c>
      <c r="Z25" s="90" t="str">
        <f>IF(Y25=0,"OK","Virhe")</f>
        <v>OK</v>
      </c>
    </row>
    <row r="26" spans="2:25" ht="16.5" hidden="1" outlineLevel="1" thickBot="1">
      <c r="B26" s="92"/>
      <c r="C26" s="210"/>
      <c r="D26" s="93" t="s">
        <v>68</v>
      </c>
      <c r="E26" s="94"/>
      <c r="F26" s="94"/>
      <c r="G26" s="95"/>
      <c r="H26" s="330" t="s">
        <v>69</v>
      </c>
      <c r="I26" s="331"/>
      <c r="J26" s="332" t="s">
        <v>70</v>
      </c>
      <c r="K26" s="331"/>
      <c r="L26" s="332" t="s">
        <v>71</v>
      </c>
      <c r="M26" s="331"/>
      <c r="N26" s="332" t="s">
        <v>72</v>
      </c>
      <c r="O26" s="331"/>
      <c r="P26" s="332" t="s">
        <v>73</v>
      </c>
      <c r="Q26" s="331"/>
      <c r="R26" s="333" t="s">
        <v>74</v>
      </c>
      <c r="S26" s="334"/>
      <c r="U26" s="96"/>
      <c r="W26" s="97" t="s">
        <v>64</v>
      </c>
      <c r="X26" s="98"/>
      <c r="Y26" s="80" t="s">
        <v>65</v>
      </c>
    </row>
    <row r="27" spans="2:44" ht="15.75" hidden="1" outlineLevel="1">
      <c r="B27" s="211" t="s">
        <v>75</v>
      </c>
      <c r="C27" s="179"/>
      <c r="D27" s="99" t="str">
        <f>IF(D21&gt;"",D21,"")</f>
        <v>Shenran Wang/Jesse Järvinen</v>
      </c>
      <c r="E27" s="100" t="str">
        <f>IF(D23&gt;"",D23,"")</f>
        <v>Lauri Jalkanen/Arttu Vartiainen</v>
      </c>
      <c r="F27" s="86"/>
      <c r="G27" s="101"/>
      <c r="H27" s="323"/>
      <c r="I27" s="324"/>
      <c r="J27" s="321"/>
      <c r="K27" s="322"/>
      <c r="L27" s="321"/>
      <c r="M27" s="322"/>
      <c r="N27" s="321"/>
      <c r="O27" s="322"/>
      <c r="P27" s="325"/>
      <c r="Q27" s="322"/>
      <c r="R27" s="102">
        <f aca="true" t="shared" si="19" ref="R27:R32">IF(COUNT(H27:P27)=0,"",COUNTIF(H27:P27,"&gt;=0"))</f>
      </c>
      <c r="S27" s="103">
        <f aca="true" t="shared" si="20" ref="S27:S32">IF(COUNT(H27:P27)=0,"",(IF(LEFT(H27,1)="-",1,0)+IF(LEFT(J27,1)="-",1,0)+IF(LEFT(L27,1)="-",1,0)+IF(LEFT(N27,1)="-",1,0)+IF(LEFT(P27,1)="-",1,0)))</f>
      </c>
      <c r="T27" s="104"/>
      <c r="U27" s="105"/>
      <c r="W27" s="106">
        <f aca="true" t="shared" si="21" ref="W27:X32">+AA27+AC27+AE27+AG27+AI27</f>
        <v>0</v>
      </c>
      <c r="X27" s="107">
        <f t="shared" si="21"/>
        <v>0</v>
      </c>
      <c r="Y27" s="108">
        <f aca="true" t="shared" si="22" ref="Y27:Y32">+W27-X27</f>
        <v>0</v>
      </c>
      <c r="AA27" s="109">
        <f>IF(H27="",0,IF(LEFT(H27,1)="-",ABS(H27),(IF(H27&gt;9,H27+2,11))))</f>
        <v>0</v>
      </c>
      <c r="AB27" s="110">
        <f aca="true" t="shared" si="23" ref="AB27:AB32">IF(H27="",0,IF(LEFT(H27,1)="-",(IF(ABS(H27)&gt;9,(ABS(H27)+2),11)),H27))</f>
        <v>0</v>
      </c>
      <c r="AC27" s="109">
        <f>IF(J27="",0,IF(LEFT(J27,1)="-",ABS(J27),(IF(J27&gt;9,J27+2,11))))</f>
        <v>0</v>
      </c>
      <c r="AD27" s="110">
        <f aca="true" t="shared" si="24" ref="AD27:AD32">IF(J27="",0,IF(LEFT(J27,1)="-",(IF(ABS(J27)&gt;9,(ABS(J27)+2),11)),J27))</f>
        <v>0</v>
      </c>
      <c r="AE27" s="109">
        <f>IF(L27="",0,IF(LEFT(L27,1)="-",ABS(L27),(IF(L27&gt;9,L27+2,11))))</f>
        <v>0</v>
      </c>
      <c r="AF27" s="110">
        <f aca="true" t="shared" si="25" ref="AF27:AF32">IF(L27="",0,IF(LEFT(L27,1)="-",(IF(ABS(L27)&gt;9,(ABS(L27)+2),11)),L27))</f>
        <v>0</v>
      </c>
      <c r="AG27" s="109">
        <f>IF(N27="",0,IF(LEFT(N27,1)="-",ABS(N27),(IF(N27&gt;9,N27+2,11))))</f>
        <v>0</v>
      </c>
      <c r="AH27" s="110">
        <f aca="true" t="shared" si="26" ref="AH27:AH32">IF(N27="",0,IF(LEFT(N27,1)="-",(IF(ABS(N27)&gt;9,(ABS(N27)+2),11)),N27))</f>
        <v>0</v>
      </c>
      <c r="AI27" s="109">
        <f aca="true" t="shared" si="27" ref="AI27:AI32">IF(P27="",0,IF(LEFT(P27,1)="-",ABS(P27),(IF(P27&gt;9,P27+2,11))))</f>
        <v>0</v>
      </c>
      <c r="AJ27" s="110">
        <f aca="true" t="shared" si="28" ref="AJ27:AJ32">IF(P27="",0,IF(LEFT(P27,1)="-",(IF(ABS(P27)&gt;9,(ABS(P27)+2),11)),P27))</f>
        <v>0</v>
      </c>
      <c r="AL27" s="289">
        <f>IF(OR(ISBLANK(AL21),ISBLANK(AL23)),0,1)</f>
        <v>0</v>
      </c>
      <c r="AM27" s="291">
        <f aca="true" t="shared" si="29" ref="AM27:AM32">IF(AO27=3,1,0)</f>
        <v>0</v>
      </c>
      <c r="AN27" s="206">
        <f aca="true" t="shared" si="30" ref="AN27:AN32">IF(AP27=3,1,0)</f>
        <v>0</v>
      </c>
      <c r="AO27" s="291">
        <f aca="true" t="shared" si="31" ref="AO27:AO32">IF($AL27=1,$AL27*R27,0)</f>
        <v>0</v>
      </c>
      <c r="AP27" s="206">
        <f aca="true" t="shared" si="32" ref="AP27:AP32">IF($AL27=1,$AL27*S27,0)</f>
        <v>0</v>
      </c>
      <c r="AQ27" s="291">
        <f aca="true" t="shared" si="33" ref="AQ27:AQ32">$AL27*W27</f>
        <v>0</v>
      </c>
      <c r="AR27" s="206">
        <f aca="true" t="shared" si="34" ref="AR27:AR32">$AL27*X27</f>
        <v>0</v>
      </c>
    </row>
    <row r="28" spans="2:44" ht="15.75" hidden="1" outlineLevel="1">
      <c r="B28" s="212" t="s">
        <v>76</v>
      </c>
      <c r="C28" s="179"/>
      <c r="D28" s="99" t="str">
        <f>IF(D22&gt;"",D22,"")</f>
        <v>Erik Holmberg/Alex Fooladi</v>
      </c>
      <c r="E28" s="111" t="str">
        <f>IF(D24&gt;"",D24,"")</f>
        <v>Eero Valkama/Juuso Iso-Järvenpää</v>
      </c>
      <c r="F28" s="112"/>
      <c r="G28" s="101"/>
      <c r="H28" s="314"/>
      <c r="I28" s="315"/>
      <c r="J28" s="314"/>
      <c r="K28" s="315"/>
      <c r="L28" s="314"/>
      <c r="M28" s="315"/>
      <c r="N28" s="314"/>
      <c r="O28" s="315"/>
      <c r="P28" s="314"/>
      <c r="Q28" s="315"/>
      <c r="R28" s="102">
        <f t="shared" si="19"/>
      </c>
      <c r="S28" s="103">
        <f t="shared" si="20"/>
      </c>
      <c r="T28" s="113"/>
      <c r="U28" s="114"/>
      <c r="W28" s="106">
        <f t="shared" si="21"/>
        <v>0</v>
      </c>
      <c r="X28" s="107">
        <f t="shared" si="21"/>
        <v>0</v>
      </c>
      <c r="Y28" s="108">
        <f t="shared" si="22"/>
        <v>0</v>
      </c>
      <c r="AA28" s="115">
        <f>IF(H28="",0,IF(LEFT(H28,1)="-",ABS(H28),(IF(H28&gt;9,H28+2,11))))</f>
        <v>0</v>
      </c>
      <c r="AB28" s="116">
        <f t="shared" si="23"/>
        <v>0</v>
      </c>
      <c r="AC28" s="115">
        <f>IF(J28="",0,IF(LEFT(J28,1)="-",ABS(J28),(IF(J28&gt;9,J28+2,11))))</f>
        <v>0</v>
      </c>
      <c r="AD28" s="116">
        <f t="shared" si="24"/>
        <v>0</v>
      </c>
      <c r="AE28" s="115">
        <f>IF(L28="",0,IF(LEFT(L28,1)="-",ABS(L28),(IF(L28&gt;9,L28+2,11))))</f>
        <v>0</v>
      </c>
      <c r="AF28" s="116">
        <f t="shared" si="25"/>
        <v>0</v>
      </c>
      <c r="AG28" s="115">
        <f>IF(N28="",0,IF(LEFT(N28,1)="-",ABS(N28),(IF(N28&gt;9,N28+2,11))))</f>
        <v>0</v>
      </c>
      <c r="AH28" s="116">
        <f t="shared" si="26"/>
        <v>0</v>
      </c>
      <c r="AI28" s="115">
        <f t="shared" si="27"/>
        <v>0</v>
      </c>
      <c r="AJ28" s="116">
        <f t="shared" si="28"/>
        <v>0</v>
      </c>
      <c r="AL28" s="207">
        <f>IF(OR(ISBLANK(AL22),ISBLANK(AL24)),0,1)</f>
        <v>0</v>
      </c>
      <c r="AM28" s="292">
        <f t="shared" si="29"/>
        <v>0</v>
      </c>
      <c r="AN28" s="208">
        <f t="shared" si="30"/>
        <v>0</v>
      </c>
      <c r="AO28" s="292">
        <f t="shared" si="31"/>
        <v>0</v>
      </c>
      <c r="AP28" s="208">
        <f t="shared" si="32"/>
        <v>0</v>
      </c>
      <c r="AQ28" s="292">
        <f t="shared" si="33"/>
        <v>0</v>
      </c>
      <c r="AR28" s="208">
        <f t="shared" si="34"/>
        <v>0</v>
      </c>
    </row>
    <row r="29" spans="2:44" ht="16.5" hidden="1" outlineLevel="1" thickBot="1">
      <c r="B29" s="212" t="s">
        <v>77</v>
      </c>
      <c r="C29" s="179"/>
      <c r="D29" s="117" t="str">
        <f>IF(D21&gt;"",D21,"")</f>
        <v>Shenran Wang/Jesse Järvinen</v>
      </c>
      <c r="E29" s="118" t="str">
        <f>IF(D24&gt;"",D24,"")</f>
        <v>Eero Valkama/Juuso Iso-Järvenpää</v>
      </c>
      <c r="F29" s="94"/>
      <c r="G29" s="95"/>
      <c r="H29" s="319"/>
      <c r="I29" s="320"/>
      <c r="J29" s="319"/>
      <c r="K29" s="320"/>
      <c r="L29" s="319"/>
      <c r="M29" s="320"/>
      <c r="N29" s="319"/>
      <c r="O29" s="320"/>
      <c r="P29" s="319"/>
      <c r="Q29" s="320"/>
      <c r="R29" s="102">
        <f t="shared" si="19"/>
      </c>
      <c r="S29" s="103">
        <f t="shared" si="20"/>
      </c>
      <c r="T29" s="113"/>
      <c r="U29" s="114"/>
      <c r="W29" s="106">
        <f t="shared" si="21"/>
        <v>0</v>
      </c>
      <c r="X29" s="107">
        <f t="shared" si="21"/>
        <v>0</v>
      </c>
      <c r="Y29" s="108">
        <f t="shared" si="22"/>
        <v>0</v>
      </c>
      <c r="AA29" s="115">
        <f aca="true" t="shared" si="35" ref="AA29:AG32">IF(H29="",0,IF(LEFT(H29,1)="-",ABS(H29),(IF(H29&gt;9,H29+2,11))))</f>
        <v>0</v>
      </c>
      <c r="AB29" s="116">
        <f t="shared" si="23"/>
        <v>0</v>
      </c>
      <c r="AC29" s="115">
        <f t="shared" si="35"/>
        <v>0</v>
      </c>
      <c r="AD29" s="116">
        <f t="shared" si="24"/>
        <v>0</v>
      </c>
      <c r="AE29" s="115">
        <f t="shared" si="35"/>
        <v>0</v>
      </c>
      <c r="AF29" s="116">
        <f t="shared" si="25"/>
        <v>0</v>
      </c>
      <c r="AG29" s="115">
        <f t="shared" si="35"/>
        <v>0</v>
      </c>
      <c r="AH29" s="116">
        <f t="shared" si="26"/>
        <v>0</v>
      </c>
      <c r="AI29" s="115">
        <f t="shared" si="27"/>
        <v>0</v>
      </c>
      <c r="AJ29" s="116">
        <f t="shared" si="28"/>
        <v>0</v>
      </c>
      <c r="AL29" s="207">
        <f>IF(OR(ISBLANK(AL21),ISBLANK(AL24)),0,1)</f>
        <v>0</v>
      </c>
      <c r="AM29" s="292">
        <f t="shared" si="29"/>
        <v>0</v>
      </c>
      <c r="AN29" s="208">
        <f t="shared" si="30"/>
        <v>0</v>
      </c>
      <c r="AO29" s="292">
        <f t="shared" si="31"/>
        <v>0</v>
      </c>
      <c r="AP29" s="208">
        <f t="shared" si="32"/>
        <v>0</v>
      </c>
      <c r="AQ29" s="292">
        <f t="shared" si="33"/>
        <v>0</v>
      </c>
      <c r="AR29" s="208">
        <f t="shared" si="34"/>
        <v>0</v>
      </c>
    </row>
    <row r="30" spans="2:44" ht="15.75" hidden="1" outlineLevel="1">
      <c r="B30" s="212" t="s">
        <v>78</v>
      </c>
      <c r="C30" s="179"/>
      <c r="D30" s="99" t="str">
        <f>IF(D22&gt;"",D22,"")</f>
        <v>Erik Holmberg/Alex Fooladi</v>
      </c>
      <c r="E30" s="111" t="str">
        <f>IF(D23&gt;"",D23,"")</f>
        <v>Lauri Jalkanen/Arttu Vartiainen</v>
      </c>
      <c r="F30" s="86"/>
      <c r="G30" s="101"/>
      <c r="H30" s="321"/>
      <c r="I30" s="322"/>
      <c r="J30" s="321"/>
      <c r="K30" s="322"/>
      <c r="L30" s="321"/>
      <c r="M30" s="322"/>
      <c r="N30" s="321"/>
      <c r="O30" s="322"/>
      <c r="P30" s="321"/>
      <c r="Q30" s="322"/>
      <c r="R30" s="102">
        <f t="shared" si="19"/>
      </c>
      <c r="S30" s="103">
        <f t="shared" si="20"/>
      </c>
      <c r="T30" s="113"/>
      <c r="U30" s="114"/>
      <c r="W30" s="106">
        <f t="shared" si="21"/>
        <v>0</v>
      </c>
      <c r="X30" s="107">
        <f t="shared" si="21"/>
        <v>0</v>
      </c>
      <c r="Y30" s="108">
        <f t="shared" si="22"/>
        <v>0</v>
      </c>
      <c r="AA30" s="115">
        <f t="shared" si="35"/>
        <v>0</v>
      </c>
      <c r="AB30" s="116">
        <f t="shared" si="23"/>
        <v>0</v>
      </c>
      <c r="AC30" s="115">
        <f t="shared" si="35"/>
        <v>0</v>
      </c>
      <c r="AD30" s="116">
        <f t="shared" si="24"/>
        <v>0</v>
      </c>
      <c r="AE30" s="115">
        <f t="shared" si="35"/>
        <v>0</v>
      </c>
      <c r="AF30" s="116">
        <f t="shared" si="25"/>
        <v>0</v>
      </c>
      <c r="AG30" s="115">
        <f t="shared" si="35"/>
        <v>0</v>
      </c>
      <c r="AH30" s="116">
        <f t="shared" si="26"/>
        <v>0</v>
      </c>
      <c r="AI30" s="115">
        <f t="shared" si="27"/>
        <v>0</v>
      </c>
      <c r="AJ30" s="116">
        <f t="shared" si="28"/>
        <v>0</v>
      </c>
      <c r="AL30" s="207">
        <f>IF(OR(ISBLANK(AL22),ISBLANK(AL23)),0,1)</f>
        <v>0</v>
      </c>
      <c r="AM30" s="292">
        <f t="shared" si="29"/>
        <v>0</v>
      </c>
      <c r="AN30" s="208">
        <f t="shared" si="30"/>
        <v>0</v>
      </c>
      <c r="AO30" s="292">
        <f t="shared" si="31"/>
        <v>0</v>
      </c>
      <c r="AP30" s="208">
        <f t="shared" si="32"/>
        <v>0</v>
      </c>
      <c r="AQ30" s="292">
        <f t="shared" si="33"/>
        <v>0</v>
      </c>
      <c r="AR30" s="208">
        <f t="shared" si="34"/>
        <v>0</v>
      </c>
    </row>
    <row r="31" spans="2:44" ht="15.75" hidden="1" outlineLevel="1">
      <c r="B31" s="212" t="s">
        <v>79</v>
      </c>
      <c r="C31" s="179"/>
      <c r="D31" s="99" t="str">
        <f>IF(D21&gt;"",D21,"")</f>
        <v>Shenran Wang/Jesse Järvinen</v>
      </c>
      <c r="E31" s="111" t="str">
        <f>IF(D22&gt;"",D22,"")</f>
        <v>Erik Holmberg/Alex Fooladi</v>
      </c>
      <c r="F31" s="112"/>
      <c r="G31" s="101"/>
      <c r="H31" s="314"/>
      <c r="I31" s="315"/>
      <c r="J31" s="314"/>
      <c r="K31" s="315"/>
      <c r="L31" s="316"/>
      <c r="M31" s="315"/>
      <c r="N31" s="314"/>
      <c r="O31" s="315"/>
      <c r="P31" s="314"/>
      <c r="Q31" s="315"/>
      <c r="R31" s="102">
        <f t="shared" si="19"/>
      </c>
      <c r="S31" s="103">
        <f t="shared" si="20"/>
      </c>
      <c r="T31" s="113"/>
      <c r="U31" s="114"/>
      <c r="W31" s="106">
        <f t="shared" si="21"/>
        <v>0</v>
      </c>
      <c r="X31" s="107">
        <f t="shared" si="21"/>
        <v>0</v>
      </c>
      <c r="Y31" s="108">
        <f t="shared" si="22"/>
        <v>0</v>
      </c>
      <c r="AA31" s="115">
        <f t="shared" si="35"/>
        <v>0</v>
      </c>
      <c r="AB31" s="116">
        <f t="shared" si="23"/>
        <v>0</v>
      </c>
      <c r="AC31" s="115">
        <f t="shared" si="35"/>
        <v>0</v>
      </c>
      <c r="AD31" s="116">
        <f t="shared" si="24"/>
        <v>0</v>
      </c>
      <c r="AE31" s="115">
        <f t="shared" si="35"/>
        <v>0</v>
      </c>
      <c r="AF31" s="116">
        <f t="shared" si="25"/>
        <v>0</v>
      </c>
      <c r="AG31" s="115">
        <f t="shared" si="35"/>
        <v>0</v>
      </c>
      <c r="AH31" s="116">
        <f t="shared" si="26"/>
        <v>0</v>
      </c>
      <c r="AI31" s="115">
        <f t="shared" si="27"/>
        <v>0</v>
      </c>
      <c r="AJ31" s="116">
        <f t="shared" si="28"/>
        <v>0</v>
      </c>
      <c r="AL31" s="207">
        <f>IF(OR(ISBLANK(AL21),ISBLANK(AL22)),0,1)</f>
        <v>0</v>
      </c>
      <c r="AM31" s="292">
        <f t="shared" si="29"/>
        <v>0</v>
      </c>
      <c r="AN31" s="208">
        <f t="shared" si="30"/>
        <v>0</v>
      </c>
      <c r="AO31" s="292">
        <f t="shared" si="31"/>
        <v>0</v>
      </c>
      <c r="AP31" s="208">
        <f t="shared" si="32"/>
        <v>0</v>
      </c>
      <c r="AQ31" s="292">
        <f t="shared" si="33"/>
        <v>0</v>
      </c>
      <c r="AR31" s="208">
        <f t="shared" si="34"/>
        <v>0</v>
      </c>
    </row>
    <row r="32" spans="2:44" ht="16.5" hidden="1" outlineLevel="1" thickBot="1">
      <c r="B32" s="213" t="s">
        <v>80</v>
      </c>
      <c r="C32" s="180"/>
      <c r="D32" s="119" t="str">
        <f>IF(D23&gt;"",D23,"")</f>
        <v>Lauri Jalkanen/Arttu Vartiainen</v>
      </c>
      <c r="E32" s="120" t="str">
        <f>IF(D24&gt;"",D24,"")</f>
        <v>Eero Valkama/Juuso Iso-Järvenpää</v>
      </c>
      <c r="F32" s="121"/>
      <c r="G32" s="122"/>
      <c r="H32" s="317"/>
      <c r="I32" s="318"/>
      <c r="J32" s="317"/>
      <c r="K32" s="318"/>
      <c r="L32" s="317"/>
      <c r="M32" s="318"/>
      <c r="N32" s="317"/>
      <c r="O32" s="318"/>
      <c r="P32" s="317"/>
      <c r="Q32" s="318"/>
      <c r="R32" s="123">
        <f t="shared" si="19"/>
      </c>
      <c r="S32" s="124">
        <f t="shared" si="20"/>
      </c>
      <c r="T32" s="125"/>
      <c r="U32" s="126"/>
      <c r="W32" s="106">
        <f t="shared" si="21"/>
        <v>0</v>
      </c>
      <c r="X32" s="107">
        <f t="shared" si="21"/>
        <v>0</v>
      </c>
      <c r="Y32" s="108">
        <f t="shared" si="22"/>
        <v>0</v>
      </c>
      <c r="AA32" s="127">
        <f t="shared" si="35"/>
        <v>0</v>
      </c>
      <c r="AB32" s="128">
        <f t="shared" si="23"/>
        <v>0</v>
      </c>
      <c r="AC32" s="127">
        <f t="shared" si="35"/>
        <v>0</v>
      </c>
      <c r="AD32" s="128">
        <f t="shared" si="24"/>
        <v>0</v>
      </c>
      <c r="AE32" s="127">
        <f t="shared" si="35"/>
        <v>0</v>
      </c>
      <c r="AF32" s="128">
        <f t="shared" si="25"/>
        <v>0</v>
      </c>
      <c r="AG32" s="127">
        <f t="shared" si="35"/>
        <v>0</v>
      </c>
      <c r="AH32" s="128">
        <f t="shared" si="26"/>
        <v>0</v>
      </c>
      <c r="AI32" s="127">
        <f t="shared" si="27"/>
        <v>0</v>
      </c>
      <c r="AJ32" s="128">
        <f t="shared" si="28"/>
        <v>0</v>
      </c>
      <c r="AL32" s="290">
        <f>IF(OR(ISBLANK(AL23),ISBLANK(AL24)),0,1)</f>
        <v>0</v>
      </c>
      <c r="AM32" s="293">
        <f t="shared" si="29"/>
        <v>0</v>
      </c>
      <c r="AN32" s="209">
        <f t="shared" si="30"/>
        <v>0</v>
      </c>
      <c r="AO32" s="293">
        <f t="shared" si="31"/>
        <v>0</v>
      </c>
      <c r="AP32" s="209">
        <f t="shared" si="32"/>
        <v>0</v>
      </c>
      <c r="AQ32" s="293">
        <f t="shared" si="33"/>
        <v>0</v>
      </c>
      <c r="AR32" s="209">
        <f t="shared" si="34"/>
        <v>0</v>
      </c>
    </row>
    <row r="33" ht="15.75" collapsed="1" thickTop="1"/>
  </sheetData>
  <sheetProtection/>
  <mergeCells count="108">
    <mergeCell ref="AM3:AN3"/>
    <mergeCell ref="AM19:AN19"/>
    <mergeCell ref="L2:O2"/>
    <mergeCell ref="P2:R2"/>
    <mergeCell ref="S2:U2"/>
    <mergeCell ref="F3:H3"/>
    <mergeCell ref="I3:K3"/>
    <mergeCell ref="L3:O3"/>
    <mergeCell ref="S3:U3"/>
    <mergeCell ref="F4:G4"/>
    <mergeCell ref="H4:I4"/>
    <mergeCell ref="J4:K4"/>
    <mergeCell ref="L4:M4"/>
    <mergeCell ref="N4:O4"/>
    <mergeCell ref="T4:U4"/>
    <mergeCell ref="T5:U5"/>
    <mergeCell ref="T6:U6"/>
    <mergeCell ref="T7:U7"/>
    <mergeCell ref="T8:U8"/>
    <mergeCell ref="H10:I10"/>
    <mergeCell ref="J10:K10"/>
    <mergeCell ref="L10:M10"/>
    <mergeCell ref="N10:O10"/>
    <mergeCell ref="P10:Q10"/>
    <mergeCell ref="R10:S10"/>
    <mergeCell ref="H11:I11"/>
    <mergeCell ref="J11:K11"/>
    <mergeCell ref="L11:M11"/>
    <mergeCell ref="N11:O11"/>
    <mergeCell ref="P11:Q11"/>
    <mergeCell ref="H12:I12"/>
    <mergeCell ref="J12:K12"/>
    <mergeCell ref="L12:M12"/>
    <mergeCell ref="N12:O12"/>
    <mergeCell ref="P12:Q12"/>
    <mergeCell ref="H13:I13"/>
    <mergeCell ref="J13:K13"/>
    <mergeCell ref="L13:M13"/>
    <mergeCell ref="N13:O13"/>
    <mergeCell ref="P13:Q13"/>
    <mergeCell ref="H14:I14"/>
    <mergeCell ref="J14:K14"/>
    <mergeCell ref="L14:M14"/>
    <mergeCell ref="N14:O14"/>
    <mergeCell ref="P14:Q14"/>
    <mergeCell ref="H15:I15"/>
    <mergeCell ref="J15:K15"/>
    <mergeCell ref="L15:M15"/>
    <mergeCell ref="N15:O15"/>
    <mergeCell ref="P15:Q15"/>
    <mergeCell ref="H16:I16"/>
    <mergeCell ref="J16:K16"/>
    <mergeCell ref="L16:M16"/>
    <mergeCell ref="N16:O16"/>
    <mergeCell ref="P16:Q16"/>
    <mergeCell ref="L18:O18"/>
    <mergeCell ref="P18:R18"/>
    <mergeCell ref="S18:U18"/>
    <mergeCell ref="F19:H19"/>
    <mergeCell ref="I19:K19"/>
    <mergeCell ref="L19:O19"/>
    <mergeCell ref="S19:U19"/>
    <mergeCell ref="F20:G20"/>
    <mergeCell ref="H20:I20"/>
    <mergeCell ref="J20:K20"/>
    <mergeCell ref="L20:M20"/>
    <mergeCell ref="N20:O20"/>
    <mergeCell ref="T20:U20"/>
    <mergeCell ref="T21:U21"/>
    <mergeCell ref="T22:U22"/>
    <mergeCell ref="T23:U23"/>
    <mergeCell ref="T24:U24"/>
    <mergeCell ref="H26:I26"/>
    <mergeCell ref="J26:K26"/>
    <mergeCell ref="L26:M26"/>
    <mergeCell ref="N26:O26"/>
    <mergeCell ref="P26:Q26"/>
    <mergeCell ref="R26:S26"/>
    <mergeCell ref="H27:I27"/>
    <mergeCell ref="J27:K27"/>
    <mergeCell ref="L27:M27"/>
    <mergeCell ref="N27:O27"/>
    <mergeCell ref="P27:Q27"/>
    <mergeCell ref="H28:I28"/>
    <mergeCell ref="J28:K28"/>
    <mergeCell ref="L28:M28"/>
    <mergeCell ref="N28:O28"/>
    <mergeCell ref="P28:Q28"/>
    <mergeCell ref="H29:I29"/>
    <mergeCell ref="J29:K29"/>
    <mergeCell ref="L29:M29"/>
    <mergeCell ref="N29:O29"/>
    <mergeCell ref="P29:Q29"/>
    <mergeCell ref="H30:I30"/>
    <mergeCell ref="J30:K30"/>
    <mergeCell ref="L30:M30"/>
    <mergeCell ref="N30:O30"/>
    <mergeCell ref="P30:Q30"/>
    <mergeCell ref="H31:I31"/>
    <mergeCell ref="J31:K31"/>
    <mergeCell ref="L31:M31"/>
    <mergeCell ref="N31:O31"/>
    <mergeCell ref="P31:Q31"/>
    <mergeCell ref="H32:I32"/>
    <mergeCell ref="J32:K32"/>
    <mergeCell ref="L32:M32"/>
    <mergeCell ref="N32:O32"/>
    <mergeCell ref="P32:Q3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  <headerFooter>
    <oddHeader>&amp;CMejlans Bollförening r.f.</oddHeader>
    <oddFooter>&amp;Cwww.mbf.fi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33.421875" style="0" bestFit="1" customWidth="1"/>
    <col min="4" max="4" width="15.421875" style="0" bestFit="1" customWidth="1"/>
    <col min="5" max="9" width="18.7109375" style="0" customWidth="1"/>
  </cols>
  <sheetData>
    <row r="1" ht="15.75" thickBot="1"/>
    <row r="2" spans="7:8" ht="15">
      <c r="G2" s="173" t="s">
        <v>134</v>
      </c>
      <c r="H2" s="199" t="s">
        <v>137</v>
      </c>
    </row>
    <row r="3" spans="7:8" ht="15">
      <c r="G3" s="174" t="s">
        <v>135</v>
      </c>
      <c r="H3" s="200" t="s">
        <v>147</v>
      </c>
    </row>
    <row r="4" spans="1:8" ht="15.75" thickBot="1">
      <c r="A4" s="223"/>
      <c r="B4" s="224" t="s">
        <v>226</v>
      </c>
      <c r="C4" s="224" t="s">
        <v>227</v>
      </c>
      <c r="D4" s="225" t="s">
        <v>228</v>
      </c>
      <c r="G4" s="175" t="s">
        <v>136</v>
      </c>
      <c r="H4" s="201" t="s">
        <v>216</v>
      </c>
    </row>
    <row r="5" spans="1:5" ht="15">
      <c r="A5" s="226" t="s">
        <v>9</v>
      </c>
      <c r="B5" s="233">
        <v>4028</v>
      </c>
      <c r="C5" s="233" t="s">
        <v>89</v>
      </c>
      <c r="D5" s="234" t="s">
        <v>20</v>
      </c>
      <c r="E5" s="197" t="s">
        <v>128</v>
      </c>
    </row>
    <row r="6" spans="1:6" ht="15">
      <c r="A6" s="226" t="s">
        <v>10</v>
      </c>
      <c r="B6" s="222"/>
      <c r="C6" s="222"/>
      <c r="D6" s="227"/>
      <c r="E6" s="238"/>
      <c r="F6" s="197">
        <v>0.4375</v>
      </c>
    </row>
    <row r="7" spans="1:7" ht="15">
      <c r="A7" s="228" t="s">
        <v>11</v>
      </c>
      <c r="B7" s="221"/>
      <c r="C7" s="221"/>
      <c r="D7" s="229"/>
      <c r="E7" s="197"/>
      <c r="F7" s="246" t="s">
        <v>204</v>
      </c>
      <c r="G7" s="129"/>
    </row>
    <row r="8" spans="1:7" ht="15">
      <c r="A8" s="228" t="s">
        <v>12</v>
      </c>
      <c r="B8" s="221"/>
      <c r="C8" s="221"/>
      <c r="D8" s="229"/>
      <c r="E8" s="238"/>
      <c r="G8" s="197">
        <v>0.6041666666666666</v>
      </c>
    </row>
    <row r="9" spans="1:8" ht="15">
      <c r="A9" s="226" t="s">
        <v>19</v>
      </c>
      <c r="B9" s="233">
        <v>3010</v>
      </c>
      <c r="C9" s="233" t="s">
        <v>81</v>
      </c>
      <c r="D9" s="234" t="s">
        <v>3</v>
      </c>
      <c r="E9" s="197">
        <v>0.3958333333333333</v>
      </c>
      <c r="G9" s="246" t="s">
        <v>199</v>
      </c>
      <c r="H9" s="129"/>
    </row>
    <row r="10" spans="1:8" ht="15">
      <c r="A10" s="226" t="s">
        <v>223</v>
      </c>
      <c r="B10" s="222"/>
      <c r="C10" s="222"/>
      <c r="D10" s="227"/>
      <c r="E10" s="238" t="s">
        <v>208</v>
      </c>
      <c r="F10" s="197">
        <v>0.4375</v>
      </c>
      <c r="G10" s="129"/>
      <c r="H10" s="129"/>
    </row>
    <row r="11" spans="1:8" ht="15">
      <c r="A11" s="228" t="s">
        <v>224</v>
      </c>
      <c r="B11" s="221"/>
      <c r="C11" s="221"/>
      <c r="D11" s="229"/>
      <c r="E11" s="197" t="s">
        <v>129</v>
      </c>
      <c r="F11" s="238" t="s">
        <v>205</v>
      </c>
      <c r="H11" s="129"/>
    </row>
    <row r="12" spans="1:8" ht="15">
      <c r="A12" s="230" t="s">
        <v>225</v>
      </c>
      <c r="B12" s="240">
        <v>3630</v>
      </c>
      <c r="C12" s="240" t="s">
        <v>91</v>
      </c>
      <c r="D12" s="241" t="s">
        <v>30</v>
      </c>
      <c r="E12" s="238"/>
      <c r="H12" s="245">
        <v>0.6458333333333334</v>
      </c>
    </row>
    <row r="13" spans="1:8" ht="15">
      <c r="A13" s="176"/>
      <c r="B13" s="47"/>
      <c r="C13" s="47"/>
      <c r="D13" s="47"/>
      <c r="F13" s="77"/>
      <c r="G13" s="77"/>
      <c r="H13" s="246" t="s">
        <v>199</v>
      </c>
    </row>
    <row r="14" spans="1:8" ht="15">
      <c r="A14" s="226" t="s">
        <v>234</v>
      </c>
      <c r="B14" s="233">
        <v>3672</v>
      </c>
      <c r="C14" s="233" t="s">
        <v>90</v>
      </c>
      <c r="D14" s="234" t="s">
        <v>27</v>
      </c>
      <c r="E14" s="197" t="s">
        <v>130</v>
      </c>
      <c r="H14" s="195"/>
    </row>
    <row r="15" spans="1:8" ht="15">
      <c r="A15" s="226" t="s">
        <v>235</v>
      </c>
      <c r="B15" s="222"/>
      <c r="C15" s="222"/>
      <c r="D15" s="227"/>
      <c r="E15" s="238"/>
      <c r="F15" s="197">
        <v>0.4375</v>
      </c>
      <c r="H15" s="195"/>
    </row>
    <row r="16" spans="1:8" ht="15">
      <c r="A16" s="228" t="s">
        <v>236</v>
      </c>
      <c r="B16" s="221"/>
      <c r="C16" s="221"/>
      <c r="D16" s="229"/>
      <c r="E16" s="197">
        <v>0.3958333333333333</v>
      </c>
      <c r="F16" s="246" t="s">
        <v>208</v>
      </c>
      <c r="G16" s="129"/>
      <c r="H16" s="195"/>
    </row>
    <row r="17" spans="1:8" ht="15">
      <c r="A17" s="228" t="s">
        <v>237</v>
      </c>
      <c r="B17" s="243">
        <v>3310</v>
      </c>
      <c r="C17" s="243" t="s">
        <v>59</v>
      </c>
      <c r="D17" s="244" t="s">
        <v>60</v>
      </c>
      <c r="E17" s="238" t="s">
        <v>209</v>
      </c>
      <c r="G17" s="197">
        <v>0.6041666666666666</v>
      </c>
      <c r="H17" s="195"/>
    </row>
    <row r="18" spans="1:8" ht="15">
      <c r="A18" s="226" t="s">
        <v>238</v>
      </c>
      <c r="B18" s="222"/>
      <c r="C18" s="222"/>
      <c r="D18" s="227"/>
      <c r="E18" s="197"/>
      <c r="G18" s="238" t="s">
        <v>205</v>
      </c>
      <c r="H18" s="77"/>
    </row>
    <row r="19" spans="1:8" ht="15">
      <c r="A19" s="226" t="s">
        <v>239</v>
      </c>
      <c r="B19" s="222"/>
      <c r="C19" s="222"/>
      <c r="D19" s="227"/>
      <c r="E19" s="238"/>
      <c r="F19" s="197">
        <v>0.4375</v>
      </c>
      <c r="G19" s="129"/>
      <c r="H19" s="77"/>
    </row>
    <row r="20" spans="1:8" ht="15">
      <c r="A20" s="228" t="s">
        <v>240</v>
      </c>
      <c r="B20" s="221"/>
      <c r="C20" s="221"/>
      <c r="D20" s="229"/>
      <c r="E20" s="197" t="s">
        <v>127</v>
      </c>
      <c r="F20" s="238" t="s">
        <v>209</v>
      </c>
      <c r="H20" s="77"/>
    </row>
    <row r="21" spans="1:8" ht="15">
      <c r="A21" s="230" t="s">
        <v>241</v>
      </c>
      <c r="B21" s="240">
        <v>3794</v>
      </c>
      <c r="C21" s="240" t="s">
        <v>58</v>
      </c>
      <c r="D21" s="241" t="s">
        <v>28</v>
      </c>
      <c r="E21" s="238"/>
      <c r="H21" s="77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2" r:id="rId1"/>
  <headerFooter>
    <oddHeader>&amp;CMejlans Bollförening r.f.</oddHeader>
    <oddFooter>&amp;Cwww.mbf.fi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T32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37.28125" style="0" bestFit="1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25" width="9.140625" style="0" hidden="1" customWidth="1" outlineLevel="1"/>
    <col min="26" max="36" width="0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ht="15.75" thickBot="1">
      <c r="B1" s="247" t="s">
        <v>372</v>
      </c>
    </row>
    <row r="2" spans="2:21" ht="16.5" thickTop="1">
      <c r="B2" s="1"/>
      <c r="C2" s="177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339" t="s">
        <v>96</v>
      </c>
      <c r="M2" s="340"/>
      <c r="N2" s="340"/>
      <c r="O2" s="341"/>
      <c r="P2" s="342" t="s">
        <v>2</v>
      </c>
      <c r="Q2" s="343"/>
      <c r="R2" s="343"/>
      <c r="S2" s="344">
        <v>1</v>
      </c>
      <c r="T2" s="345"/>
      <c r="U2" s="346"/>
    </row>
    <row r="3" spans="2:46" ht="16.5" thickBot="1">
      <c r="B3" s="7"/>
      <c r="C3" s="178"/>
      <c r="D3" s="8" t="s">
        <v>3</v>
      </c>
      <c r="E3" s="9" t="s">
        <v>4</v>
      </c>
      <c r="F3" s="347">
        <v>1</v>
      </c>
      <c r="G3" s="348"/>
      <c r="H3" s="349"/>
      <c r="I3" s="350" t="s">
        <v>5</v>
      </c>
      <c r="J3" s="351"/>
      <c r="K3" s="351"/>
      <c r="L3" s="352">
        <v>41343</v>
      </c>
      <c r="M3" s="352"/>
      <c r="N3" s="352"/>
      <c r="O3" s="353"/>
      <c r="P3" s="10" t="s">
        <v>6</v>
      </c>
      <c r="Q3" s="192"/>
      <c r="R3" s="192"/>
      <c r="S3" s="354">
        <v>0.375</v>
      </c>
      <c r="T3" s="355"/>
      <c r="U3" s="356"/>
      <c r="AM3" s="357" t="s">
        <v>373</v>
      </c>
      <c r="AN3" s="358"/>
      <c r="AO3" s="247"/>
      <c r="AP3" s="247"/>
      <c r="AQ3" s="247"/>
      <c r="AR3" s="247"/>
      <c r="AS3" s="268" t="s">
        <v>374</v>
      </c>
      <c r="AT3" s="268" t="s">
        <v>375</v>
      </c>
    </row>
    <row r="4" spans="2:46" ht="16.5" thickTop="1">
      <c r="B4" s="12"/>
      <c r="C4" s="182" t="s">
        <v>151</v>
      </c>
      <c r="D4" s="13" t="s">
        <v>7</v>
      </c>
      <c r="E4" s="14" t="s">
        <v>8</v>
      </c>
      <c r="F4" s="191" t="s">
        <v>9</v>
      </c>
      <c r="G4" s="193"/>
      <c r="H4" s="191" t="s">
        <v>10</v>
      </c>
      <c r="I4" s="193"/>
      <c r="J4" s="335" t="s">
        <v>11</v>
      </c>
      <c r="K4" s="336"/>
      <c r="L4" s="335" t="s">
        <v>12</v>
      </c>
      <c r="M4" s="336"/>
      <c r="N4" s="335"/>
      <c r="O4" s="336"/>
      <c r="P4" s="15" t="s">
        <v>13</v>
      </c>
      <c r="Q4" s="16" t="s">
        <v>14</v>
      </c>
      <c r="R4" s="17" t="s">
        <v>15</v>
      </c>
      <c r="S4" s="18"/>
      <c r="T4" s="337" t="s">
        <v>16</v>
      </c>
      <c r="U4" s="338"/>
      <c r="W4" s="78" t="s">
        <v>64</v>
      </c>
      <c r="X4" s="79"/>
      <c r="Y4" s="80" t="s">
        <v>65</v>
      </c>
      <c r="AL4" s="269" t="s">
        <v>376</v>
      </c>
      <c r="AM4" s="270" t="s">
        <v>377</v>
      </c>
      <c r="AN4" s="270" t="s">
        <v>378</v>
      </c>
      <c r="AO4" s="271" t="s">
        <v>379</v>
      </c>
      <c r="AP4" s="273" t="s">
        <v>380</v>
      </c>
      <c r="AQ4" s="272" t="s">
        <v>381</v>
      </c>
      <c r="AR4" s="273" t="s">
        <v>382</v>
      </c>
      <c r="AS4" s="269" t="s">
        <v>383</v>
      </c>
      <c r="AT4" s="274" t="s">
        <v>384</v>
      </c>
    </row>
    <row r="5" spans="2:46" ht="15">
      <c r="B5" s="19" t="s">
        <v>9</v>
      </c>
      <c r="C5" s="183">
        <v>3630</v>
      </c>
      <c r="D5" s="20" t="s">
        <v>91</v>
      </c>
      <c r="E5" s="21" t="s">
        <v>30</v>
      </c>
      <c r="F5" s="22"/>
      <c r="G5" s="23"/>
      <c r="H5" s="24">
        <f>+R15</f>
      </c>
      <c r="I5" s="25">
        <f>+S15</f>
      </c>
      <c r="J5" s="24">
        <f>R11</f>
      </c>
      <c r="K5" s="25">
        <f>S11</f>
      </c>
      <c r="L5" s="24">
        <f>R13</f>
      </c>
      <c r="M5" s="25">
        <f>S13</f>
      </c>
      <c r="N5" s="24"/>
      <c r="O5" s="25"/>
      <c r="P5" s="26">
        <f>IF(SUM(F5:O5)=0,"",COUNTIF(G5:G8,"3"))</f>
      </c>
      <c r="Q5" s="27">
        <f>IF(SUM(G5:P5)=0,"",COUNTIF(F5:F8,"3"))</f>
      </c>
      <c r="R5" s="28">
        <f>IF(SUM(F5:O5)=0,"",SUM(G5:G8))</f>
      </c>
      <c r="S5" s="29">
        <f>IF(SUM(F5:O5)=0,"",SUM(F5:F8))</f>
      </c>
      <c r="T5" s="402"/>
      <c r="U5" s="403"/>
      <c r="W5" s="81">
        <f>+W11+W13+W15</f>
        <v>0</v>
      </c>
      <c r="X5" s="82">
        <f>+X11+X13+X15</f>
        <v>0</v>
      </c>
      <c r="Y5" s="83">
        <f>+W5-X5</f>
        <v>0</v>
      </c>
      <c r="AL5" s="286"/>
      <c r="AM5" s="47">
        <f aca="true" t="shared" si="0" ref="AM5:AR5">AM11+AM13+AM15</f>
        <v>0</v>
      </c>
      <c r="AN5" s="47">
        <f t="shared" si="0"/>
        <v>0</v>
      </c>
      <c r="AO5" s="275">
        <f t="shared" si="0"/>
        <v>0</v>
      </c>
      <c r="AP5" s="277">
        <f t="shared" si="0"/>
        <v>0</v>
      </c>
      <c r="AQ5" s="276">
        <f t="shared" si="0"/>
        <v>0</v>
      </c>
      <c r="AR5" s="277">
        <f t="shared" si="0"/>
        <v>0</v>
      </c>
      <c r="AS5" s="278" t="e">
        <f>AO5/AP5</f>
        <v>#DIV/0!</v>
      </c>
      <c r="AT5" s="279" t="e">
        <f>AQ5/AR5</f>
        <v>#DIV/0!</v>
      </c>
    </row>
    <row r="6" spans="2:46" ht="15">
      <c r="B6" s="30" t="s">
        <v>10</v>
      </c>
      <c r="C6" s="183">
        <v>2761</v>
      </c>
      <c r="D6" s="20" t="s">
        <v>154</v>
      </c>
      <c r="E6" s="31" t="s">
        <v>152</v>
      </c>
      <c r="F6" s="32">
        <f>+S15</f>
      </c>
      <c r="G6" s="33">
        <f>+R15</f>
      </c>
      <c r="H6" s="34"/>
      <c r="I6" s="35"/>
      <c r="J6" s="32">
        <f>R14</f>
      </c>
      <c r="K6" s="33">
        <f>S14</f>
      </c>
      <c r="L6" s="32">
        <f>R12</f>
      </c>
      <c r="M6" s="33">
        <f>S12</f>
      </c>
      <c r="N6" s="32"/>
      <c r="O6" s="33"/>
      <c r="P6" s="26">
        <f>IF(SUM(F6:O6)=0,"",COUNTIF(I5:I8,"3"))</f>
      </c>
      <c r="Q6" s="27">
        <f>IF(SUM(G6:P6)=0,"",COUNTIF(H5:H8,"3"))</f>
      </c>
      <c r="R6" s="28">
        <f>IF(SUM(F6:O6)=0,"",SUM(I5:I8))</f>
      </c>
      <c r="S6" s="29">
        <f>IF(SUM(F6:O6)=0,"",SUM(H5:H8))</f>
      </c>
      <c r="T6" s="402"/>
      <c r="U6" s="403"/>
      <c r="W6" s="81">
        <f>+W12+W14+X15</f>
        <v>0</v>
      </c>
      <c r="X6" s="82">
        <f>+X12+X14+W15</f>
        <v>0</v>
      </c>
      <c r="Y6" s="83">
        <f>+W6-X6</f>
        <v>0</v>
      </c>
      <c r="AL6" s="287"/>
      <c r="AM6" s="47">
        <f>AM12+AM14+AN15</f>
        <v>0</v>
      </c>
      <c r="AN6" s="47">
        <f>AN12+AN14+AM15</f>
        <v>0</v>
      </c>
      <c r="AO6" s="275">
        <f>AO12+AO14+AP15</f>
        <v>0</v>
      </c>
      <c r="AP6" s="277">
        <f>AP12+AP14+AO15</f>
        <v>0</v>
      </c>
      <c r="AQ6" s="276">
        <f>AQ12+AQ14+AR15</f>
        <v>0</v>
      </c>
      <c r="AR6" s="277">
        <f>AR12+AR14+AQ15</f>
        <v>0</v>
      </c>
      <c r="AS6" s="278" t="e">
        <f>AO6/AP6</f>
        <v>#DIV/0!</v>
      </c>
      <c r="AT6" s="279" t="e">
        <f>AQ6/AR6</f>
        <v>#DIV/0!</v>
      </c>
    </row>
    <row r="7" spans="2:46" ht="15">
      <c r="B7" s="30" t="s">
        <v>11</v>
      </c>
      <c r="C7" s="183">
        <v>2621</v>
      </c>
      <c r="D7" s="20" t="s">
        <v>111</v>
      </c>
      <c r="E7" s="31" t="s">
        <v>32</v>
      </c>
      <c r="F7" s="32">
        <f>+S11</f>
      </c>
      <c r="G7" s="33">
        <f>+R11</f>
      </c>
      <c r="H7" s="32">
        <f>S14</f>
      </c>
      <c r="I7" s="33">
        <f>R14</f>
      </c>
      <c r="J7" s="34"/>
      <c r="K7" s="35"/>
      <c r="L7" s="32">
        <f>R16</f>
      </c>
      <c r="M7" s="33">
        <f>S16</f>
      </c>
      <c r="N7" s="32"/>
      <c r="O7" s="33"/>
      <c r="P7" s="26">
        <f>IF(SUM(F7:O7)=0,"",COUNTIF(K5:K8,"3"))</f>
      </c>
      <c r="Q7" s="27">
        <f>IF(SUM(G7:P7)=0,"",COUNTIF(J5:J8,"3"))</f>
      </c>
      <c r="R7" s="28">
        <f>IF(SUM(F7:O7)=0,"",SUM(K5:K8))</f>
      </c>
      <c r="S7" s="29">
        <f>IF(SUM(F7:O7)=0,"",SUM(J5:J8))</f>
      </c>
      <c r="T7" s="402"/>
      <c r="U7" s="403"/>
      <c r="W7" s="81">
        <f>+X11+X14+W16</f>
        <v>0</v>
      </c>
      <c r="X7" s="82">
        <f>+W11+W14+X16</f>
        <v>0</v>
      </c>
      <c r="Y7" s="83">
        <f>+W7-X7</f>
        <v>0</v>
      </c>
      <c r="AL7" s="287"/>
      <c r="AM7" s="47">
        <f>AN11+AN14+AM16</f>
        <v>0</v>
      </c>
      <c r="AN7" s="47">
        <f>AM11+AM14+AN16</f>
        <v>0</v>
      </c>
      <c r="AO7" s="275">
        <f>AP11+AP14+AO16</f>
        <v>0</v>
      </c>
      <c r="AP7" s="277">
        <f>AO11+AO14+AP16</f>
        <v>0</v>
      </c>
      <c r="AQ7" s="276">
        <f>AR11+AR14+AQ16</f>
        <v>0</v>
      </c>
      <c r="AR7" s="277">
        <f>AQ11+AQ14+AR16</f>
        <v>0</v>
      </c>
      <c r="AS7" s="278" t="e">
        <f>AO7/AP7</f>
        <v>#DIV/0!</v>
      </c>
      <c r="AT7" s="279" t="e">
        <f>AQ7/AR7</f>
        <v>#DIV/0!</v>
      </c>
    </row>
    <row r="8" spans="2:46" ht="15.75" thickBot="1">
      <c r="B8" s="36" t="s">
        <v>12</v>
      </c>
      <c r="C8" s="184">
        <v>2142</v>
      </c>
      <c r="D8" s="37" t="s">
        <v>124</v>
      </c>
      <c r="E8" s="38" t="s">
        <v>119</v>
      </c>
      <c r="F8" s="39">
        <f>S13</f>
      </c>
      <c r="G8" s="40">
        <f>R13</f>
      </c>
      <c r="H8" s="39">
        <f>S12</f>
      </c>
      <c r="I8" s="40">
        <f>R12</f>
      </c>
      <c r="J8" s="39">
        <f>S16</f>
      </c>
      <c r="K8" s="40">
        <f>R16</f>
      </c>
      <c r="L8" s="41"/>
      <c r="M8" s="42"/>
      <c r="N8" s="39"/>
      <c r="O8" s="40"/>
      <c r="P8" s="43">
        <f>IF(SUM(F8:O8)=0,"",COUNTIF(M5:M8,"3"))</f>
      </c>
      <c r="Q8" s="44">
        <f>IF(SUM(G8:P8)=0,"",COUNTIF(L5:L8,"3"))</f>
      </c>
      <c r="R8" s="45">
        <f>IF(SUM(F8:O9)=0,"",SUM(M5:M8))</f>
      </c>
      <c r="S8" s="46">
        <f>IF(SUM(F8:O8)=0,"",SUM(L5:L8))</f>
      </c>
      <c r="T8" s="404"/>
      <c r="U8" s="405"/>
      <c r="W8" s="81">
        <f>+X12+X13+X16</f>
        <v>0</v>
      </c>
      <c r="X8" s="82">
        <f>+W12+W13+W16</f>
        <v>0</v>
      </c>
      <c r="Y8" s="83">
        <f>+W8-X8</f>
        <v>0</v>
      </c>
      <c r="AL8" s="288"/>
      <c r="AM8" s="280">
        <f>AN12+AN13+AN16</f>
        <v>0</v>
      </c>
      <c r="AN8" s="280">
        <f>AM12+AM13+AM16</f>
        <v>0</v>
      </c>
      <c r="AO8" s="281">
        <f>AP12+AP13+AP16</f>
        <v>0</v>
      </c>
      <c r="AP8" s="283">
        <f>AO12+AO13+AO16</f>
        <v>0</v>
      </c>
      <c r="AQ8" s="282">
        <f>AR12+AR13+AR16</f>
        <v>0</v>
      </c>
      <c r="AR8" s="283">
        <f>AQ12+AQ13+AQ16</f>
        <v>0</v>
      </c>
      <c r="AS8" s="284" t="e">
        <f>AO8/AP8</f>
        <v>#DIV/0!</v>
      </c>
      <c r="AT8" s="285" t="e">
        <f>AQ8/AR8</f>
        <v>#DIV/0!</v>
      </c>
    </row>
    <row r="9" spans="2:26" ht="16.5" hidden="1" outlineLevel="1" thickTop="1">
      <c r="B9" s="84"/>
      <c r="C9" s="130"/>
      <c r="D9" s="85" t="s">
        <v>66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88"/>
      <c r="W9" s="89"/>
      <c r="X9" s="90" t="s">
        <v>67</v>
      </c>
      <c r="Y9" s="91">
        <f>SUM(Y5:Y8)</f>
        <v>0</v>
      </c>
      <c r="Z9" s="90" t="str">
        <f>IF(Y9=0,"OK","Virhe")</f>
        <v>OK</v>
      </c>
    </row>
    <row r="10" spans="2:25" ht="16.5" hidden="1" outlineLevel="1" thickBot="1">
      <c r="B10" s="92"/>
      <c r="C10" s="210"/>
      <c r="D10" s="93" t="s">
        <v>68</v>
      </c>
      <c r="E10" s="94"/>
      <c r="F10" s="94"/>
      <c r="G10" s="95"/>
      <c r="H10" s="330" t="s">
        <v>69</v>
      </c>
      <c r="I10" s="331"/>
      <c r="J10" s="332" t="s">
        <v>70</v>
      </c>
      <c r="K10" s="331"/>
      <c r="L10" s="332" t="s">
        <v>71</v>
      </c>
      <c r="M10" s="331"/>
      <c r="N10" s="332" t="s">
        <v>72</v>
      </c>
      <c r="O10" s="331"/>
      <c r="P10" s="332" t="s">
        <v>73</v>
      </c>
      <c r="Q10" s="331"/>
      <c r="R10" s="333" t="s">
        <v>74</v>
      </c>
      <c r="S10" s="334"/>
      <c r="U10" s="96"/>
      <c r="W10" s="97" t="s">
        <v>64</v>
      </c>
      <c r="X10" s="98"/>
      <c r="Y10" s="80" t="s">
        <v>65</v>
      </c>
    </row>
    <row r="11" spans="2:44" ht="15.75" hidden="1" outlineLevel="1">
      <c r="B11" s="211" t="s">
        <v>75</v>
      </c>
      <c r="C11" s="179"/>
      <c r="D11" s="99" t="str">
        <f>IF(D5&gt;"",D5,"")</f>
        <v>Toni Pitkänen/Anton Mäkinen</v>
      </c>
      <c r="E11" s="100" t="str">
        <f>IF(D7&gt;"",D7,"")</f>
        <v>Severi Salminen/Aku Leppänen</v>
      </c>
      <c r="F11" s="86"/>
      <c r="G11" s="101"/>
      <c r="H11" s="323"/>
      <c r="I11" s="324"/>
      <c r="J11" s="321"/>
      <c r="K11" s="322"/>
      <c r="L11" s="321"/>
      <c r="M11" s="322"/>
      <c r="N11" s="321"/>
      <c r="O11" s="322"/>
      <c r="P11" s="325"/>
      <c r="Q11" s="322"/>
      <c r="R11" s="102">
        <f aca="true" t="shared" si="1" ref="R11:R16">IF(COUNT(H11:P11)=0,"",COUNTIF(H11:P11,"&gt;=0"))</f>
      </c>
      <c r="S11" s="103">
        <f aca="true" t="shared" si="2" ref="S11:S16">IF(COUNT(H11:P11)=0,"",(IF(LEFT(H11,1)="-",1,0)+IF(LEFT(J11,1)="-",1,0)+IF(LEFT(L11,1)="-",1,0)+IF(LEFT(N11,1)="-",1,0)+IF(LEFT(P11,1)="-",1,0)))</f>
      </c>
      <c r="T11" s="104"/>
      <c r="U11" s="105"/>
      <c r="W11" s="106">
        <f aca="true" t="shared" si="3" ref="W11:X16">+AA11+AC11+AE11+AG11+AI11</f>
        <v>0</v>
      </c>
      <c r="X11" s="107">
        <f t="shared" si="3"/>
        <v>0</v>
      </c>
      <c r="Y11" s="108">
        <f aca="true" t="shared" si="4" ref="Y11:Y16">+W11-X11</f>
        <v>0</v>
      </c>
      <c r="AA11" s="109">
        <f>IF(H11="",0,IF(LEFT(H11,1)="-",ABS(H11),(IF(H11&gt;9,H11+2,11))))</f>
        <v>0</v>
      </c>
      <c r="AB11" s="110">
        <f aca="true" t="shared" si="5" ref="AB11:AB16">IF(H11="",0,IF(LEFT(H11,1)="-",(IF(ABS(H11)&gt;9,(ABS(H11)+2),11)),H11))</f>
        <v>0</v>
      </c>
      <c r="AC11" s="109">
        <f>IF(J11="",0,IF(LEFT(J11,1)="-",ABS(J11),(IF(J11&gt;9,J11+2,11))))</f>
        <v>0</v>
      </c>
      <c r="AD11" s="110">
        <f aca="true" t="shared" si="6" ref="AD11:AD16">IF(J11="",0,IF(LEFT(J11,1)="-",(IF(ABS(J11)&gt;9,(ABS(J11)+2),11)),J11))</f>
        <v>0</v>
      </c>
      <c r="AE11" s="109">
        <f>IF(L11="",0,IF(LEFT(L11,1)="-",ABS(L11),(IF(L11&gt;9,L11+2,11))))</f>
        <v>0</v>
      </c>
      <c r="AF11" s="110">
        <f aca="true" t="shared" si="7" ref="AF11:AF16">IF(L11="",0,IF(LEFT(L11,1)="-",(IF(ABS(L11)&gt;9,(ABS(L11)+2),11)),L11))</f>
        <v>0</v>
      </c>
      <c r="AG11" s="109">
        <f>IF(N11="",0,IF(LEFT(N11,1)="-",ABS(N11),(IF(N11&gt;9,N11+2,11))))</f>
        <v>0</v>
      </c>
      <c r="AH11" s="110">
        <f aca="true" t="shared" si="8" ref="AH11:AH16">IF(N11="",0,IF(LEFT(N11,1)="-",(IF(ABS(N11)&gt;9,(ABS(N11)+2),11)),N11))</f>
        <v>0</v>
      </c>
      <c r="AI11" s="109">
        <f aca="true" t="shared" si="9" ref="AI11:AI16">IF(P11="",0,IF(LEFT(P11,1)="-",ABS(P11),(IF(P11&gt;9,P11+2,11))))</f>
        <v>0</v>
      </c>
      <c r="AJ11" s="110">
        <f aca="true" t="shared" si="10" ref="AJ11:AJ16">IF(P11="",0,IF(LEFT(P11,1)="-",(IF(ABS(P11)&gt;9,(ABS(P11)+2),11)),P11))</f>
        <v>0</v>
      </c>
      <c r="AL11" s="289">
        <f>IF(OR(ISBLANK(AL5),ISBLANK(AL7)),0,1)</f>
        <v>0</v>
      </c>
      <c r="AM11" s="291">
        <f aca="true" t="shared" si="11" ref="AM11:AM16">IF(AO11=3,1,0)</f>
        <v>0</v>
      </c>
      <c r="AN11" s="206">
        <f aca="true" t="shared" si="12" ref="AN11:AN16">IF(AP11=3,1,0)</f>
        <v>0</v>
      </c>
      <c r="AO11" s="291">
        <f aca="true" t="shared" si="13" ref="AO11:AO16">IF($AL11=1,$AL11*R11,0)</f>
        <v>0</v>
      </c>
      <c r="AP11" s="206">
        <f aca="true" t="shared" si="14" ref="AP11:AP16">IF($AL11=1,$AL11*S11,0)</f>
        <v>0</v>
      </c>
      <c r="AQ11" s="291">
        <f aca="true" t="shared" si="15" ref="AQ11:AQ16">$AL11*W11</f>
        <v>0</v>
      </c>
      <c r="AR11" s="206">
        <f aca="true" t="shared" si="16" ref="AR11:AR16">$AL11*X11</f>
        <v>0</v>
      </c>
    </row>
    <row r="12" spans="2:44" ht="15.75" hidden="1" outlineLevel="1">
      <c r="B12" s="212" t="s">
        <v>76</v>
      </c>
      <c r="C12" s="179"/>
      <c r="D12" s="99" t="str">
        <f>IF(D6&gt;"",D6,"")</f>
        <v>Mart Luuk/Fernando Burdel</v>
      </c>
      <c r="E12" s="111" t="str">
        <f>IF(D8&gt;"",D8,"")</f>
        <v>Jarkko Rautell/Lauri Weman</v>
      </c>
      <c r="F12" s="112"/>
      <c r="G12" s="101"/>
      <c r="H12" s="314"/>
      <c r="I12" s="315"/>
      <c r="J12" s="314"/>
      <c r="K12" s="315"/>
      <c r="L12" s="314"/>
      <c r="M12" s="315"/>
      <c r="N12" s="314"/>
      <c r="O12" s="315"/>
      <c r="P12" s="314"/>
      <c r="Q12" s="315"/>
      <c r="R12" s="102">
        <f t="shared" si="1"/>
      </c>
      <c r="S12" s="103">
        <f t="shared" si="2"/>
      </c>
      <c r="T12" s="113"/>
      <c r="U12" s="114"/>
      <c r="W12" s="106">
        <f t="shared" si="3"/>
        <v>0</v>
      </c>
      <c r="X12" s="107">
        <f t="shared" si="3"/>
        <v>0</v>
      </c>
      <c r="Y12" s="108">
        <f t="shared" si="4"/>
        <v>0</v>
      </c>
      <c r="AA12" s="115">
        <f>IF(H12="",0,IF(LEFT(H12,1)="-",ABS(H12),(IF(H12&gt;9,H12+2,11))))</f>
        <v>0</v>
      </c>
      <c r="AB12" s="116">
        <f t="shared" si="5"/>
        <v>0</v>
      </c>
      <c r="AC12" s="115">
        <f>IF(J12="",0,IF(LEFT(J12,1)="-",ABS(J12),(IF(J12&gt;9,J12+2,11))))</f>
        <v>0</v>
      </c>
      <c r="AD12" s="116">
        <f t="shared" si="6"/>
        <v>0</v>
      </c>
      <c r="AE12" s="115">
        <f>IF(L12="",0,IF(LEFT(L12,1)="-",ABS(L12),(IF(L12&gt;9,L12+2,11))))</f>
        <v>0</v>
      </c>
      <c r="AF12" s="116">
        <f t="shared" si="7"/>
        <v>0</v>
      </c>
      <c r="AG12" s="115">
        <f>IF(N12="",0,IF(LEFT(N12,1)="-",ABS(N12),(IF(N12&gt;9,N12+2,11))))</f>
        <v>0</v>
      </c>
      <c r="AH12" s="116">
        <f t="shared" si="8"/>
        <v>0</v>
      </c>
      <c r="AI12" s="115">
        <f t="shared" si="9"/>
        <v>0</v>
      </c>
      <c r="AJ12" s="116">
        <f t="shared" si="10"/>
        <v>0</v>
      </c>
      <c r="AL12" s="207">
        <f>IF(OR(ISBLANK(AL6),ISBLANK(AL8)),0,1)</f>
        <v>0</v>
      </c>
      <c r="AM12" s="292">
        <f t="shared" si="11"/>
        <v>0</v>
      </c>
      <c r="AN12" s="208">
        <f t="shared" si="12"/>
        <v>0</v>
      </c>
      <c r="AO12" s="292">
        <f t="shared" si="13"/>
        <v>0</v>
      </c>
      <c r="AP12" s="208">
        <f t="shared" si="14"/>
        <v>0</v>
      </c>
      <c r="AQ12" s="292">
        <f t="shared" si="15"/>
        <v>0</v>
      </c>
      <c r="AR12" s="208">
        <f t="shared" si="16"/>
        <v>0</v>
      </c>
    </row>
    <row r="13" spans="2:44" ht="16.5" hidden="1" outlineLevel="1" thickBot="1">
      <c r="B13" s="212" t="s">
        <v>77</v>
      </c>
      <c r="C13" s="179"/>
      <c r="D13" s="117" t="str">
        <f>IF(D5&gt;"",D5,"")</f>
        <v>Toni Pitkänen/Anton Mäkinen</v>
      </c>
      <c r="E13" s="118" t="str">
        <f>IF(D8&gt;"",D8,"")</f>
        <v>Jarkko Rautell/Lauri Weman</v>
      </c>
      <c r="F13" s="94"/>
      <c r="G13" s="95"/>
      <c r="H13" s="319"/>
      <c r="I13" s="320"/>
      <c r="J13" s="319"/>
      <c r="K13" s="320"/>
      <c r="L13" s="319"/>
      <c r="M13" s="320"/>
      <c r="N13" s="319"/>
      <c r="O13" s="320"/>
      <c r="P13" s="319"/>
      <c r="Q13" s="320"/>
      <c r="R13" s="102">
        <f t="shared" si="1"/>
      </c>
      <c r="S13" s="103">
        <f t="shared" si="2"/>
      </c>
      <c r="T13" s="113"/>
      <c r="U13" s="114"/>
      <c r="W13" s="106">
        <f t="shared" si="3"/>
        <v>0</v>
      </c>
      <c r="X13" s="107">
        <f t="shared" si="3"/>
        <v>0</v>
      </c>
      <c r="Y13" s="108">
        <f t="shared" si="4"/>
        <v>0</v>
      </c>
      <c r="AA13" s="115">
        <f aca="true" t="shared" si="17" ref="AA13:AG16">IF(H13="",0,IF(LEFT(H13,1)="-",ABS(H13),(IF(H13&gt;9,H13+2,11))))</f>
        <v>0</v>
      </c>
      <c r="AB13" s="116">
        <f t="shared" si="5"/>
        <v>0</v>
      </c>
      <c r="AC13" s="115">
        <f t="shared" si="17"/>
        <v>0</v>
      </c>
      <c r="AD13" s="116">
        <f t="shared" si="6"/>
        <v>0</v>
      </c>
      <c r="AE13" s="115">
        <f t="shared" si="17"/>
        <v>0</v>
      </c>
      <c r="AF13" s="116">
        <f t="shared" si="7"/>
        <v>0</v>
      </c>
      <c r="AG13" s="115">
        <f t="shared" si="17"/>
        <v>0</v>
      </c>
      <c r="AH13" s="116">
        <f t="shared" si="8"/>
        <v>0</v>
      </c>
      <c r="AI13" s="115">
        <f t="shared" si="9"/>
        <v>0</v>
      </c>
      <c r="AJ13" s="116">
        <f t="shared" si="10"/>
        <v>0</v>
      </c>
      <c r="AL13" s="207">
        <f>IF(OR(ISBLANK(AL5),ISBLANK(AL8)),0,1)</f>
        <v>0</v>
      </c>
      <c r="AM13" s="292">
        <f t="shared" si="11"/>
        <v>0</v>
      </c>
      <c r="AN13" s="208">
        <f t="shared" si="12"/>
        <v>0</v>
      </c>
      <c r="AO13" s="292">
        <f t="shared" si="13"/>
        <v>0</v>
      </c>
      <c r="AP13" s="208">
        <f t="shared" si="14"/>
        <v>0</v>
      </c>
      <c r="AQ13" s="292">
        <f t="shared" si="15"/>
        <v>0</v>
      </c>
      <c r="AR13" s="208">
        <f t="shared" si="16"/>
        <v>0</v>
      </c>
    </row>
    <row r="14" spans="2:44" ht="15.75" hidden="1" outlineLevel="1">
      <c r="B14" s="212" t="s">
        <v>78</v>
      </c>
      <c r="C14" s="179"/>
      <c r="D14" s="99" t="str">
        <f>IF(D6&gt;"",D6,"")</f>
        <v>Mart Luuk/Fernando Burdel</v>
      </c>
      <c r="E14" s="111" t="str">
        <f>IF(D7&gt;"",D7,"")</f>
        <v>Severi Salminen/Aku Leppänen</v>
      </c>
      <c r="F14" s="86"/>
      <c r="G14" s="101"/>
      <c r="H14" s="321"/>
      <c r="I14" s="322"/>
      <c r="J14" s="321"/>
      <c r="K14" s="322"/>
      <c r="L14" s="321"/>
      <c r="M14" s="322"/>
      <c r="N14" s="321"/>
      <c r="O14" s="322"/>
      <c r="P14" s="321"/>
      <c r="Q14" s="322"/>
      <c r="R14" s="102">
        <f t="shared" si="1"/>
      </c>
      <c r="S14" s="103">
        <f t="shared" si="2"/>
      </c>
      <c r="T14" s="113"/>
      <c r="U14" s="114"/>
      <c r="W14" s="106">
        <f t="shared" si="3"/>
        <v>0</v>
      </c>
      <c r="X14" s="107">
        <f t="shared" si="3"/>
        <v>0</v>
      </c>
      <c r="Y14" s="108">
        <f t="shared" si="4"/>
        <v>0</v>
      </c>
      <c r="AA14" s="115">
        <f t="shared" si="17"/>
        <v>0</v>
      </c>
      <c r="AB14" s="116">
        <f t="shared" si="5"/>
        <v>0</v>
      </c>
      <c r="AC14" s="115">
        <f t="shared" si="17"/>
        <v>0</v>
      </c>
      <c r="AD14" s="116">
        <f t="shared" si="6"/>
        <v>0</v>
      </c>
      <c r="AE14" s="115">
        <f t="shared" si="17"/>
        <v>0</v>
      </c>
      <c r="AF14" s="116">
        <f t="shared" si="7"/>
        <v>0</v>
      </c>
      <c r="AG14" s="115">
        <f t="shared" si="17"/>
        <v>0</v>
      </c>
      <c r="AH14" s="116">
        <f t="shared" si="8"/>
        <v>0</v>
      </c>
      <c r="AI14" s="115">
        <f t="shared" si="9"/>
        <v>0</v>
      </c>
      <c r="AJ14" s="116">
        <f t="shared" si="10"/>
        <v>0</v>
      </c>
      <c r="AL14" s="207">
        <f>IF(OR(ISBLANK(AL6),ISBLANK(AL7)),0,1)</f>
        <v>0</v>
      </c>
      <c r="AM14" s="292">
        <f t="shared" si="11"/>
        <v>0</v>
      </c>
      <c r="AN14" s="208">
        <f t="shared" si="12"/>
        <v>0</v>
      </c>
      <c r="AO14" s="292">
        <f t="shared" si="13"/>
        <v>0</v>
      </c>
      <c r="AP14" s="208">
        <f t="shared" si="14"/>
        <v>0</v>
      </c>
      <c r="AQ14" s="292">
        <f t="shared" si="15"/>
        <v>0</v>
      </c>
      <c r="AR14" s="208">
        <f t="shared" si="16"/>
        <v>0</v>
      </c>
    </row>
    <row r="15" spans="2:44" ht="15.75" hidden="1" outlineLevel="1">
      <c r="B15" s="212" t="s">
        <v>79</v>
      </c>
      <c r="C15" s="179"/>
      <c r="D15" s="99" t="str">
        <f>IF(D5&gt;"",D5,"")</f>
        <v>Toni Pitkänen/Anton Mäkinen</v>
      </c>
      <c r="E15" s="111" t="str">
        <f>IF(D6&gt;"",D6,"")</f>
        <v>Mart Luuk/Fernando Burdel</v>
      </c>
      <c r="F15" s="112"/>
      <c r="G15" s="101"/>
      <c r="H15" s="314"/>
      <c r="I15" s="315"/>
      <c r="J15" s="314"/>
      <c r="K15" s="315"/>
      <c r="L15" s="316"/>
      <c r="M15" s="315"/>
      <c r="N15" s="314"/>
      <c r="O15" s="315"/>
      <c r="P15" s="314"/>
      <c r="Q15" s="315"/>
      <c r="R15" s="102">
        <f t="shared" si="1"/>
      </c>
      <c r="S15" s="103">
        <f t="shared" si="2"/>
      </c>
      <c r="T15" s="113"/>
      <c r="U15" s="114"/>
      <c r="W15" s="106">
        <f t="shared" si="3"/>
        <v>0</v>
      </c>
      <c r="X15" s="107">
        <f t="shared" si="3"/>
        <v>0</v>
      </c>
      <c r="Y15" s="108">
        <f t="shared" si="4"/>
        <v>0</v>
      </c>
      <c r="AA15" s="115">
        <f t="shared" si="17"/>
        <v>0</v>
      </c>
      <c r="AB15" s="116">
        <f t="shared" si="5"/>
        <v>0</v>
      </c>
      <c r="AC15" s="115">
        <f t="shared" si="17"/>
        <v>0</v>
      </c>
      <c r="AD15" s="116">
        <f t="shared" si="6"/>
        <v>0</v>
      </c>
      <c r="AE15" s="115">
        <f t="shared" si="17"/>
        <v>0</v>
      </c>
      <c r="AF15" s="116">
        <f t="shared" si="7"/>
        <v>0</v>
      </c>
      <c r="AG15" s="115">
        <f t="shared" si="17"/>
        <v>0</v>
      </c>
      <c r="AH15" s="116">
        <f t="shared" si="8"/>
        <v>0</v>
      </c>
      <c r="AI15" s="115">
        <f t="shared" si="9"/>
        <v>0</v>
      </c>
      <c r="AJ15" s="116">
        <f t="shared" si="10"/>
        <v>0</v>
      </c>
      <c r="AL15" s="207">
        <f>IF(OR(ISBLANK(AL5),ISBLANK(AL6)),0,1)</f>
        <v>0</v>
      </c>
      <c r="AM15" s="292">
        <f t="shared" si="11"/>
        <v>0</v>
      </c>
      <c r="AN15" s="208">
        <f t="shared" si="12"/>
        <v>0</v>
      </c>
      <c r="AO15" s="292">
        <f t="shared" si="13"/>
        <v>0</v>
      </c>
      <c r="AP15" s="208">
        <f t="shared" si="14"/>
        <v>0</v>
      </c>
      <c r="AQ15" s="292">
        <f t="shared" si="15"/>
        <v>0</v>
      </c>
      <c r="AR15" s="208">
        <f t="shared" si="16"/>
        <v>0</v>
      </c>
    </row>
    <row r="16" spans="2:44" ht="16.5" hidden="1" outlineLevel="1" thickBot="1">
      <c r="B16" s="213" t="s">
        <v>80</v>
      </c>
      <c r="C16" s="180"/>
      <c r="D16" s="119" t="str">
        <f>IF(D7&gt;"",D7,"")</f>
        <v>Severi Salminen/Aku Leppänen</v>
      </c>
      <c r="E16" s="120" t="str">
        <f>IF(D8&gt;"",D8,"")</f>
        <v>Jarkko Rautell/Lauri Weman</v>
      </c>
      <c r="F16" s="121"/>
      <c r="G16" s="122"/>
      <c r="H16" s="317"/>
      <c r="I16" s="318"/>
      <c r="J16" s="317"/>
      <c r="K16" s="318"/>
      <c r="L16" s="317"/>
      <c r="M16" s="318"/>
      <c r="N16" s="317"/>
      <c r="O16" s="318"/>
      <c r="P16" s="317"/>
      <c r="Q16" s="318"/>
      <c r="R16" s="123">
        <f t="shared" si="1"/>
      </c>
      <c r="S16" s="124">
        <f t="shared" si="2"/>
      </c>
      <c r="T16" s="125"/>
      <c r="U16" s="126"/>
      <c r="W16" s="106">
        <f t="shared" si="3"/>
        <v>0</v>
      </c>
      <c r="X16" s="107">
        <f t="shared" si="3"/>
        <v>0</v>
      </c>
      <c r="Y16" s="108">
        <f t="shared" si="4"/>
        <v>0</v>
      </c>
      <c r="AA16" s="127">
        <f t="shared" si="17"/>
        <v>0</v>
      </c>
      <c r="AB16" s="128">
        <f t="shared" si="5"/>
        <v>0</v>
      </c>
      <c r="AC16" s="127">
        <f t="shared" si="17"/>
        <v>0</v>
      </c>
      <c r="AD16" s="128">
        <f t="shared" si="6"/>
        <v>0</v>
      </c>
      <c r="AE16" s="127">
        <f t="shared" si="17"/>
        <v>0</v>
      </c>
      <c r="AF16" s="128">
        <f t="shared" si="7"/>
        <v>0</v>
      </c>
      <c r="AG16" s="127">
        <f t="shared" si="17"/>
        <v>0</v>
      </c>
      <c r="AH16" s="128">
        <f t="shared" si="8"/>
        <v>0</v>
      </c>
      <c r="AI16" s="127">
        <f t="shared" si="9"/>
        <v>0</v>
      </c>
      <c r="AJ16" s="128">
        <f t="shared" si="10"/>
        <v>0</v>
      </c>
      <c r="AL16" s="290">
        <f>IF(OR(ISBLANK(AL7),ISBLANK(AL8)),0,1)</f>
        <v>0</v>
      </c>
      <c r="AM16" s="293">
        <f t="shared" si="11"/>
        <v>0</v>
      </c>
      <c r="AN16" s="209">
        <f t="shared" si="12"/>
        <v>0</v>
      </c>
      <c r="AO16" s="293">
        <f t="shared" si="13"/>
        <v>0</v>
      </c>
      <c r="AP16" s="209">
        <f t="shared" si="14"/>
        <v>0</v>
      </c>
      <c r="AQ16" s="293">
        <f t="shared" si="15"/>
        <v>0</v>
      </c>
      <c r="AR16" s="209">
        <f t="shared" si="16"/>
        <v>0</v>
      </c>
    </row>
    <row r="17" ht="16.5" collapsed="1" thickBot="1" thickTop="1"/>
    <row r="18" spans="2:21" ht="16.5" thickTop="1">
      <c r="B18" s="1"/>
      <c r="C18" s="177"/>
      <c r="D18" s="2" t="s">
        <v>126</v>
      </c>
      <c r="E18" s="3"/>
      <c r="F18" s="3"/>
      <c r="G18" s="3"/>
      <c r="H18" s="4"/>
      <c r="I18" s="3"/>
      <c r="J18" s="5" t="s">
        <v>0</v>
      </c>
      <c r="K18" s="6"/>
      <c r="L18" s="339" t="s">
        <v>96</v>
      </c>
      <c r="M18" s="340"/>
      <c r="N18" s="340"/>
      <c r="O18" s="341"/>
      <c r="P18" s="342" t="s">
        <v>2</v>
      </c>
      <c r="Q18" s="343"/>
      <c r="R18" s="343"/>
      <c r="S18" s="344">
        <v>2</v>
      </c>
      <c r="T18" s="345"/>
      <c r="U18" s="346"/>
    </row>
    <row r="19" spans="2:46" ht="16.5" thickBot="1">
      <c r="B19" s="7"/>
      <c r="C19" s="178"/>
      <c r="D19" s="8" t="s">
        <v>3</v>
      </c>
      <c r="E19" s="9" t="s">
        <v>4</v>
      </c>
      <c r="F19" s="347">
        <v>2</v>
      </c>
      <c r="G19" s="348"/>
      <c r="H19" s="349"/>
      <c r="I19" s="350" t="s">
        <v>5</v>
      </c>
      <c r="J19" s="351"/>
      <c r="K19" s="351"/>
      <c r="L19" s="352">
        <v>41343</v>
      </c>
      <c r="M19" s="352"/>
      <c r="N19" s="352"/>
      <c r="O19" s="353"/>
      <c r="P19" s="10" t="s">
        <v>6</v>
      </c>
      <c r="Q19" s="192"/>
      <c r="R19" s="192"/>
      <c r="S19" s="354">
        <v>0.375</v>
      </c>
      <c r="T19" s="355"/>
      <c r="U19" s="356"/>
      <c r="AM19" s="357" t="s">
        <v>373</v>
      </c>
      <c r="AN19" s="358"/>
      <c r="AO19" s="247"/>
      <c r="AP19" s="247"/>
      <c r="AQ19" s="247"/>
      <c r="AR19" s="247"/>
      <c r="AS19" s="268" t="s">
        <v>374</v>
      </c>
      <c r="AT19" s="268" t="s">
        <v>375</v>
      </c>
    </row>
    <row r="20" spans="2:46" ht="16.5" thickTop="1">
      <c r="B20" s="12"/>
      <c r="C20" s="182" t="s">
        <v>151</v>
      </c>
      <c r="D20" s="13" t="s">
        <v>7</v>
      </c>
      <c r="E20" s="14" t="s">
        <v>8</v>
      </c>
      <c r="F20" s="335" t="s">
        <v>9</v>
      </c>
      <c r="G20" s="336"/>
      <c r="H20" s="335" t="s">
        <v>10</v>
      </c>
      <c r="I20" s="336"/>
      <c r="J20" s="335" t="s">
        <v>11</v>
      </c>
      <c r="K20" s="336"/>
      <c r="L20" s="335" t="s">
        <v>12</v>
      </c>
      <c r="M20" s="336"/>
      <c r="N20" s="335"/>
      <c r="O20" s="336"/>
      <c r="P20" s="15" t="s">
        <v>13</v>
      </c>
      <c r="Q20" s="16" t="s">
        <v>14</v>
      </c>
      <c r="R20" s="17" t="s">
        <v>15</v>
      </c>
      <c r="S20" s="18"/>
      <c r="T20" s="337" t="s">
        <v>16</v>
      </c>
      <c r="U20" s="338"/>
      <c r="W20" s="78" t="s">
        <v>64</v>
      </c>
      <c r="X20" s="79"/>
      <c r="Y20" s="80" t="s">
        <v>65</v>
      </c>
      <c r="AL20" s="269" t="s">
        <v>376</v>
      </c>
      <c r="AM20" s="270" t="s">
        <v>377</v>
      </c>
      <c r="AN20" s="270" t="s">
        <v>378</v>
      </c>
      <c r="AO20" s="271" t="s">
        <v>379</v>
      </c>
      <c r="AP20" s="273" t="s">
        <v>380</v>
      </c>
      <c r="AQ20" s="272" t="s">
        <v>381</v>
      </c>
      <c r="AR20" s="273" t="s">
        <v>382</v>
      </c>
      <c r="AS20" s="269" t="s">
        <v>383</v>
      </c>
      <c r="AT20" s="274" t="s">
        <v>384</v>
      </c>
    </row>
    <row r="21" spans="2:46" ht="15">
      <c r="B21" s="19" t="s">
        <v>9</v>
      </c>
      <c r="C21" s="183">
        <v>3507</v>
      </c>
      <c r="D21" s="20" t="s">
        <v>123</v>
      </c>
      <c r="E21" s="21" t="s">
        <v>119</v>
      </c>
      <c r="F21" s="22"/>
      <c r="G21" s="23"/>
      <c r="H21" s="24">
        <f>+R31</f>
      </c>
      <c r="I21" s="25">
        <f>+S31</f>
      </c>
      <c r="J21" s="24">
        <f>R27</f>
      </c>
      <c r="K21" s="25">
        <f>S27</f>
      </c>
      <c r="L21" s="24">
        <f>R29</f>
      </c>
      <c r="M21" s="25">
        <f>S29</f>
      </c>
      <c r="N21" s="24"/>
      <c r="O21" s="25"/>
      <c r="P21" s="26">
        <f>IF(SUM(F21:O21)=0,"",COUNTIF(G21:G24,"3"))</f>
      </c>
      <c r="Q21" s="27">
        <f>IF(SUM(G21:P21)=0,"",COUNTIF(F21:F24,"3"))</f>
      </c>
      <c r="R21" s="28">
        <f>IF(SUM(F21:O21)=0,"",SUM(G21:G24))</f>
      </c>
      <c r="S21" s="29">
        <f>IF(SUM(F21:O21)=0,"",SUM(F21:F24))</f>
      </c>
      <c r="T21" s="402"/>
      <c r="U21" s="403"/>
      <c r="W21" s="81">
        <f>+W27+W29+W31</f>
        <v>0</v>
      </c>
      <c r="X21" s="82">
        <f>+X27+X29+X31</f>
        <v>0</v>
      </c>
      <c r="Y21" s="83">
        <f>+W21-X21</f>
        <v>0</v>
      </c>
      <c r="AL21" s="286"/>
      <c r="AM21" s="47">
        <f aca="true" t="shared" si="18" ref="AM21:AR21">AM27+AM29+AM31</f>
        <v>0</v>
      </c>
      <c r="AN21" s="47">
        <f t="shared" si="18"/>
        <v>0</v>
      </c>
      <c r="AO21" s="275">
        <f t="shared" si="18"/>
        <v>0</v>
      </c>
      <c r="AP21" s="277">
        <f t="shared" si="18"/>
        <v>0</v>
      </c>
      <c r="AQ21" s="276">
        <f t="shared" si="18"/>
        <v>0</v>
      </c>
      <c r="AR21" s="277">
        <f t="shared" si="18"/>
        <v>0</v>
      </c>
      <c r="AS21" s="278" t="e">
        <f>AO21/AP21</f>
        <v>#DIV/0!</v>
      </c>
      <c r="AT21" s="279" t="e">
        <f>AQ21/AR21</f>
        <v>#DIV/0!</v>
      </c>
    </row>
    <row r="22" spans="2:46" ht="15">
      <c r="B22" s="30" t="s">
        <v>10</v>
      </c>
      <c r="C22" s="183">
        <v>2786</v>
      </c>
      <c r="D22" s="20" t="s">
        <v>93</v>
      </c>
      <c r="E22" s="31" t="s">
        <v>3</v>
      </c>
      <c r="F22" s="32">
        <f>+S31</f>
      </c>
      <c r="G22" s="33">
        <f>+R31</f>
      </c>
      <c r="H22" s="34"/>
      <c r="I22" s="35"/>
      <c r="J22" s="32">
        <f>R30</f>
      </c>
      <c r="K22" s="33">
        <f>S30</f>
      </c>
      <c r="L22" s="32">
        <f>R28</f>
      </c>
      <c r="M22" s="33">
        <f>S28</f>
      </c>
      <c r="N22" s="32"/>
      <c r="O22" s="33"/>
      <c r="P22" s="26">
        <f>IF(SUM(F22:O22)=0,"",COUNTIF(I21:I24,"3"))</f>
      </c>
      <c r="Q22" s="27">
        <f>IF(SUM(G22:P22)=0,"",COUNTIF(H21:H24,"3"))</f>
      </c>
      <c r="R22" s="28">
        <f>IF(SUM(F22:O22)=0,"",SUM(I21:I24))</f>
      </c>
      <c r="S22" s="29">
        <f>IF(SUM(F22:O22)=0,"",SUM(H21:H24))</f>
      </c>
      <c r="T22" s="402"/>
      <c r="U22" s="403"/>
      <c r="W22" s="81">
        <f>+W28+W30+X31</f>
        <v>0</v>
      </c>
      <c r="X22" s="82">
        <f>+X28+X30+W31</f>
        <v>0</v>
      </c>
      <c r="Y22" s="83">
        <f>+W22-X22</f>
        <v>0</v>
      </c>
      <c r="AL22" s="287"/>
      <c r="AM22" s="47">
        <f>AM28+AM30+AN31</f>
        <v>0</v>
      </c>
      <c r="AN22" s="47">
        <f>AN28+AN30+AM31</f>
        <v>0</v>
      </c>
      <c r="AO22" s="275">
        <f>AO28+AO30+AP31</f>
        <v>0</v>
      </c>
      <c r="AP22" s="277">
        <f>AP28+AP30+AO31</f>
        <v>0</v>
      </c>
      <c r="AQ22" s="276">
        <f>AQ28+AQ30+AR31</f>
        <v>0</v>
      </c>
      <c r="AR22" s="277">
        <f>AR28+AR30+AQ31</f>
        <v>0</v>
      </c>
      <c r="AS22" s="278" t="e">
        <f>AO22/AP22</f>
        <v>#DIV/0!</v>
      </c>
      <c r="AT22" s="279" t="e">
        <f>AQ22/AR22</f>
        <v>#DIV/0!</v>
      </c>
    </row>
    <row r="23" spans="2:46" ht="15">
      <c r="B23" s="30" t="s">
        <v>11</v>
      </c>
      <c r="C23" s="183">
        <v>2758</v>
      </c>
      <c r="D23" s="20" t="s">
        <v>84</v>
      </c>
      <c r="E23" s="31" t="s">
        <v>27</v>
      </c>
      <c r="F23" s="32">
        <f>+S27</f>
      </c>
      <c r="G23" s="33">
        <f>+R27</f>
      </c>
      <c r="H23" s="32">
        <f>S30</f>
      </c>
      <c r="I23" s="33">
        <f>R30</f>
      </c>
      <c r="J23" s="34"/>
      <c r="K23" s="35"/>
      <c r="L23" s="32">
        <f>R32</f>
      </c>
      <c r="M23" s="33">
        <f>S32</f>
      </c>
      <c r="N23" s="32"/>
      <c r="O23" s="33"/>
      <c r="P23" s="26">
        <f>IF(SUM(F23:O23)=0,"",COUNTIF(K21:K24,"3"))</f>
      </c>
      <c r="Q23" s="27">
        <f>IF(SUM(G23:P23)=0,"",COUNTIF(J21:J24,"3"))</f>
      </c>
      <c r="R23" s="28">
        <f>IF(SUM(F23:O23)=0,"",SUM(K21:K24))</f>
      </c>
      <c r="S23" s="29">
        <f>IF(SUM(F23:O23)=0,"",SUM(J21:J24))</f>
      </c>
      <c r="T23" s="402"/>
      <c r="U23" s="403"/>
      <c r="W23" s="81">
        <f>+X27+X30+W32</f>
        <v>0</v>
      </c>
      <c r="X23" s="82">
        <f>+W27+W30+X32</f>
        <v>0</v>
      </c>
      <c r="Y23" s="83">
        <f>+W23-X23</f>
        <v>0</v>
      </c>
      <c r="AL23" s="287"/>
      <c r="AM23" s="47">
        <f>AN27+AN30+AM32</f>
        <v>0</v>
      </c>
      <c r="AN23" s="47">
        <f>AM27+AM30+AN32</f>
        <v>0</v>
      </c>
      <c r="AO23" s="275">
        <f>AP27+AP30+AO32</f>
        <v>0</v>
      </c>
      <c r="AP23" s="277">
        <f>AO27+AO30+AP32</f>
        <v>0</v>
      </c>
      <c r="AQ23" s="276">
        <f>AR27+AR30+AQ32</f>
        <v>0</v>
      </c>
      <c r="AR23" s="277">
        <f>AQ27+AQ30+AR32</f>
        <v>0</v>
      </c>
      <c r="AS23" s="278" t="e">
        <f>AO23/AP23</f>
        <v>#DIV/0!</v>
      </c>
      <c r="AT23" s="279" t="e">
        <f>AQ23/AR23</f>
        <v>#DIV/0!</v>
      </c>
    </row>
    <row r="24" spans="2:46" ht="15.75" thickBot="1">
      <c r="B24" s="36" t="s">
        <v>12</v>
      </c>
      <c r="C24" s="184">
        <v>2289</v>
      </c>
      <c r="D24" s="37" t="s">
        <v>87</v>
      </c>
      <c r="E24" s="38" t="s">
        <v>20</v>
      </c>
      <c r="F24" s="39">
        <f>S29</f>
      </c>
      <c r="G24" s="40">
        <f>R29</f>
      </c>
      <c r="H24" s="39">
        <f>S28</f>
      </c>
      <c r="I24" s="40">
        <f>R28</f>
      </c>
      <c r="J24" s="39">
        <f>S32</f>
      </c>
      <c r="K24" s="40">
        <f>R32</f>
      </c>
      <c r="L24" s="41"/>
      <c r="M24" s="42"/>
      <c r="N24" s="39"/>
      <c r="O24" s="40"/>
      <c r="P24" s="43">
        <f>IF(SUM(F24:O24)=0,"",COUNTIF(M21:M24,"3"))</f>
      </c>
      <c r="Q24" s="44">
        <f>IF(SUM(G24:P24)=0,"",COUNTIF(L21:L24,"3"))</f>
      </c>
      <c r="R24" s="45">
        <f>IF(SUM(F24:O25)=0,"",SUM(M21:M24))</f>
      </c>
      <c r="S24" s="46">
        <f>IF(SUM(F24:O24)=0,"",SUM(L21:L24))</f>
      </c>
      <c r="T24" s="404"/>
      <c r="U24" s="405"/>
      <c r="W24" s="81">
        <f>+X28+X29+X32</f>
        <v>0</v>
      </c>
      <c r="X24" s="82">
        <f>+W28+W29+W32</f>
        <v>0</v>
      </c>
      <c r="Y24" s="83">
        <f>+W24-X24</f>
        <v>0</v>
      </c>
      <c r="AL24" s="288"/>
      <c r="AM24" s="280">
        <f>AN28+AN29+AN32</f>
        <v>0</v>
      </c>
      <c r="AN24" s="280">
        <f>AM28+AM29+AM32</f>
        <v>0</v>
      </c>
      <c r="AO24" s="281">
        <f>AP28+AP29+AP32</f>
        <v>0</v>
      </c>
      <c r="AP24" s="283">
        <f>AO28+AO29+AO32</f>
        <v>0</v>
      </c>
      <c r="AQ24" s="282">
        <f>AR28+AR29+AR32</f>
        <v>0</v>
      </c>
      <c r="AR24" s="283">
        <f>AQ28+AQ29+AQ32</f>
        <v>0</v>
      </c>
      <c r="AS24" s="284" t="e">
        <f>AO24/AP24</f>
        <v>#DIV/0!</v>
      </c>
      <c r="AT24" s="285" t="e">
        <f>AQ24/AR24</f>
        <v>#DIV/0!</v>
      </c>
    </row>
    <row r="25" spans="2:26" ht="16.5" hidden="1" outlineLevel="1" thickTop="1">
      <c r="B25" s="84"/>
      <c r="C25" s="130"/>
      <c r="D25" s="85" t="s">
        <v>66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8"/>
      <c r="W25" s="89"/>
      <c r="X25" s="90" t="s">
        <v>67</v>
      </c>
      <c r="Y25" s="91">
        <f>SUM(Y21:Y24)</f>
        <v>0</v>
      </c>
      <c r="Z25" s="90" t="str">
        <f>IF(Y25=0,"OK","Virhe")</f>
        <v>OK</v>
      </c>
    </row>
    <row r="26" spans="2:25" ht="16.5" hidden="1" outlineLevel="1" thickBot="1">
      <c r="B26" s="92"/>
      <c r="C26" s="210"/>
      <c r="D26" s="93" t="s">
        <v>68</v>
      </c>
      <c r="E26" s="94"/>
      <c r="F26" s="94"/>
      <c r="G26" s="95"/>
      <c r="H26" s="330" t="s">
        <v>69</v>
      </c>
      <c r="I26" s="331"/>
      <c r="J26" s="332" t="s">
        <v>70</v>
      </c>
      <c r="K26" s="331"/>
      <c r="L26" s="332" t="s">
        <v>71</v>
      </c>
      <c r="M26" s="331"/>
      <c r="N26" s="332" t="s">
        <v>72</v>
      </c>
      <c r="O26" s="331"/>
      <c r="P26" s="332" t="s">
        <v>73</v>
      </c>
      <c r="Q26" s="331"/>
      <c r="R26" s="333" t="s">
        <v>74</v>
      </c>
      <c r="S26" s="334"/>
      <c r="U26" s="96"/>
      <c r="W26" s="97" t="s">
        <v>64</v>
      </c>
      <c r="X26" s="98"/>
      <c r="Y26" s="80" t="s">
        <v>65</v>
      </c>
    </row>
    <row r="27" spans="2:44" ht="15.75" hidden="1" outlineLevel="1">
      <c r="B27" s="211" t="s">
        <v>75</v>
      </c>
      <c r="C27" s="179"/>
      <c r="D27" s="99" t="str">
        <f>IF(D21&gt;"",D21,"")</f>
        <v>Jussi Mäkelä/Kimi Kivelä</v>
      </c>
      <c r="E27" s="100" t="str">
        <f>IF(D23&gt;"",D23,"")</f>
        <v>Topi Ruotsalainen/Samu Leskinen</v>
      </c>
      <c r="F27" s="86"/>
      <c r="G27" s="101"/>
      <c r="H27" s="323"/>
      <c r="I27" s="324"/>
      <c r="J27" s="321"/>
      <c r="K27" s="322"/>
      <c r="L27" s="321"/>
      <c r="M27" s="322"/>
      <c r="N27" s="321"/>
      <c r="O27" s="322"/>
      <c r="P27" s="325"/>
      <c r="Q27" s="322"/>
      <c r="R27" s="102">
        <f aca="true" t="shared" si="19" ref="R27:R32">IF(COUNT(H27:P27)=0,"",COUNTIF(H27:P27,"&gt;=0"))</f>
      </c>
      <c r="S27" s="103">
        <f aca="true" t="shared" si="20" ref="S27:S32">IF(COUNT(H27:P27)=0,"",(IF(LEFT(H27,1)="-",1,0)+IF(LEFT(J27,1)="-",1,0)+IF(LEFT(L27,1)="-",1,0)+IF(LEFT(N27,1)="-",1,0)+IF(LEFT(P27,1)="-",1,0)))</f>
      </c>
      <c r="T27" s="104"/>
      <c r="U27" s="105"/>
      <c r="W27" s="106">
        <f aca="true" t="shared" si="21" ref="W27:W32">+AA27+AC27+AE27+AG27+AI27</f>
        <v>0</v>
      </c>
      <c r="X27" s="107">
        <f aca="true" t="shared" si="22" ref="X27:X32">+AB27+AD27+AF27+AH27+AJ27</f>
        <v>0</v>
      </c>
      <c r="Y27" s="108">
        <f aca="true" t="shared" si="23" ref="Y27:Y32">+W27-X27</f>
        <v>0</v>
      </c>
      <c r="AA27" s="109">
        <f aca="true" t="shared" si="24" ref="AA27:AA32">IF(H27="",0,IF(LEFT(H27,1)="-",ABS(H27),(IF(H27&gt;9,H27+2,11))))</f>
        <v>0</v>
      </c>
      <c r="AB27" s="110">
        <f aca="true" t="shared" si="25" ref="AB27:AB32">IF(H27="",0,IF(LEFT(H27,1)="-",(IF(ABS(H27)&gt;9,(ABS(H27)+2),11)),H27))</f>
        <v>0</v>
      </c>
      <c r="AC27" s="109">
        <f aca="true" t="shared" si="26" ref="AC27:AC32">IF(J27="",0,IF(LEFT(J27,1)="-",ABS(J27),(IF(J27&gt;9,J27+2,11))))</f>
        <v>0</v>
      </c>
      <c r="AD27" s="110">
        <f aca="true" t="shared" si="27" ref="AD27:AD32">IF(J27="",0,IF(LEFT(J27,1)="-",(IF(ABS(J27)&gt;9,(ABS(J27)+2),11)),J27))</f>
        <v>0</v>
      </c>
      <c r="AE27" s="109">
        <f aca="true" t="shared" si="28" ref="AE27:AE32">IF(L27="",0,IF(LEFT(L27,1)="-",ABS(L27),(IF(L27&gt;9,L27+2,11))))</f>
        <v>0</v>
      </c>
      <c r="AF27" s="110">
        <f aca="true" t="shared" si="29" ref="AF27:AF32">IF(L27="",0,IF(LEFT(L27,1)="-",(IF(ABS(L27)&gt;9,(ABS(L27)+2),11)),L27))</f>
        <v>0</v>
      </c>
      <c r="AG27" s="109">
        <f aca="true" t="shared" si="30" ref="AG27:AG32">IF(N27="",0,IF(LEFT(N27,1)="-",ABS(N27),(IF(N27&gt;9,N27+2,11))))</f>
        <v>0</v>
      </c>
      <c r="AH27" s="110">
        <f aca="true" t="shared" si="31" ref="AH27:AH32">IF(N27="",0,IF(LEFT(N27,1)="-",(IF(ABS(N27)&gt;9,(ABS(N27)+2),11)),N27))</f>
        <v>0</v>
      </c>
      <c r="AI27" s="109">
        <f aca="true" t="shared" si="32" ref="AI27:AI32">IF(P27="",0,IF(LEFT(P27,1)="-",ABS(P27),(IF(P27&gt;9,P27+2,11))))</f>
        <v>0</v>
      </c>
      <c r="AJ27" s="110">
        <f aca="true" t="shared" si="33" ref="AJ27:AJ32">IF(P27="",0,IF(LEFT(P27,1)="-",(IF(ABS(P27)&gt;9,(ABS(P27)+2),11)),P27))</f>
        <v>0</v>
      </c>
      <c r="AL27" s="289">
        <f>IF(OR(ISBLANK(AL21),ISBLANK(AL23)),0,1)</f>
        <v>0</v>
      </c>
      <c r="AM27" s="291">
        <f aca="true" t="shared" si="34" ref="AM27:AM32">IF(AO27=3,1,0)</f>
        <v>0</v>
      </c>
      <c r="AN27" s="206">
        <f aca="true" t="shared" si="35" ref="AN27:AN32">IF(AP27=3,1,0)</f>
        <v>0</v>
      </c>
      <c r="AO27" s="291">
        <f aca="true" t="shared" si="36" ref="AO27:AO32">IF($AL27=1,$AL27*R27,0)</f>
        <v>0</v>
      </c>
      <c r="AP27" s="206">
        <f aca="true" t="shared" si="37" ref="AP27:AP32">IF($AL27=1,$AL27*S27,0)</f>
        <v>0</v>
      </c>
      <c r="AQ27" s="291">
        <f aca="true" t="shared" si="38" ref="AQ27:AQ32">$AL27*W27</f>
        <v>0</v>
      </c>
      <c r="AR27" s="206">
        <f aca="true" t="shared" si="39" ref="AR27:AR32">$AL27*X27</f>
        <v>0</v>
      </c>
    </row>
    <row r="28" spans="2:44" ht="15.75" hidden="1" outlineLevel="1">
      <c r="B28" s="212" t="s">
        <v>76</v>
      </c>
      <c r="C28" s="179"/>
      <c r="D28" s="99" t="str">
        <f>IF(D22&gt;"",D22,"")</f>
        <v>Aleksi Veini/Rasmus Hakonen</v>
      </c>
      <c r="E28" s="111" t="str">
        <f>IF(D24&gt;"",D24,"")</f>
        <v>Peter Siket-Szasz/Rasmus Hellström</v>
      </c>
      <c r="F28" s="112"/>
      <c r="G28" s="101"/>
      <c r="H28" s="314"/>
      <c r="I28" s="315"/>
      <c r="J28" s="314"/>
      <c r="K28" s="315"/>
      <c r="L28" s="314"/>
      <c r="M28" s="315"/>
      <c r="N28" s="314"/>
      <c r="O28" s="315"/>
      <c r="P28" s="314"/>
      <c r="Q28" s="315"/>
      <c r="R28" s="102">
        <f t="shared" si="19"/>
      </c>
      <c r="S28" s="103">
        <f t="shared" si="20"/>
      </c>
      <c r="T28" s="113"/>
      <c r="U28" s="114"/>
      <c r="W28" s="106">
        <f t="shared" si="21"/>
        <v>0</v>
      </c>
      <c r="X28" s="107">
        <f t="shared" si="22"/>
        <v>0</v>
      </c>
      <c r="Y28" s="108">
        <f t="shared" si="23"/>
        <v>0</v>
      </c>
      <c r="AA28" s="115">
        <f t="shared" si="24"/>
        <v>0</v>
      </c>
      <c r="AB28" s="116">
        <f t="shared" si="25"/>
        <v>0</v>
      </c>
      <c r="AC28" s="115">
        <f t="shared" si="26"/>
        <v>0</v>
      </c>
      <c r="AD28" s="116">
        <f t="shared" si="27"/>
        <v>0</v>
      </c>
      <c r="AE28" s="115">
        <f t="shared" si="28"/>
        <v>0</v>
      </c>
      <c r="AF28" s="116">
        <f t="shared" si="29"/>
        <v>0</v>
      </c>
      <c r="AG28" s="115">
        <f t="shared" si="30"/>
        <v>0</v>
      </c>
      <c r="AH28" s="116">
        <f t="shared" si="31"/>
        <v>0</v>
      </c>
      <c r="AI28" s="115">
        <f t="shared" si="32"/>
        <v>0</v>
      </c>
      <c r="AJ28" s="116">
        <f t="shared" si="33"/>
        <v>0</v>
      </c>
      <c r="AL28" s="207">
        <f>IF(OR(ISBLANK(AL22),ISBLANK(AL24)),0,1)</f>
        <v>0</v>
      </c>
      <c r="AM28" s="292">
        <f t="shared" si="34"/>
        <v>0</v>
      </c>
      <c r="AN28" s="208">
        <f t="shared" si="35"/>
        <v>0</v>
      </c>
      <c r="AO28" s="292">
        <f t="shared" si="36"/>
        <v>0</v>
      </c>
      <c r="AP28" s="208">
        <f t="shared" si="37"/>
        <v>0</v>
      </c>
      <c r="AQ28" s="292">
        <f t="shared" si="38"/>
        <v>0</v>
      </c>
      <c r="AR28" s="208">
        <f t="shared" si="39"/>
        <v>0</v>
      </c>
    </row>
    <row r="29" spans="2:44" ht="16.5" hidden="1" outlineLevel="1" thickBot="1">
      <c r="B29" s="212" t="s">
        <v>77</v>
      </c>
      <c r="C29" s="179"/>
      <c r="D29" s="117" t="str">
        <f>IF(D21&gt;"",D21,"")</f>
        <v>Jussi Mäkelä/Kimi Kivelä</v>
      </c>
      <c r="E29" s="118" t="str">
        <f>IF(D24&gt;"",D24,"")</f>
        <v>Peter Siket-Szasz/Rasmus Hellström</v>
      </c>
      <c r="F29" s="94"/>
      <c r="G29" s="95"/>
      <c r="H29" s="319"/>
      <c r="I29" s="320"/>
      <c r="J29" s="319"/>
      <c r="K29" s="320"/>
      <c r="L29" s="319"/>
      <c r="M29" s="320"/>
      <c r="N29" s="319"/>
      <c r="O29" s="320"/>
      <c r="P29" s="319"/>
      <c r="Q29" s="320"/>
      <c r="R29" s="102">
        <f t="shared" si="19"/>
      </c>
      <c r="S29" s="103">
        <f t="shared" si="20"/>
      </c>
      <c r="T29" s="113"/>
      <c r="U29" s="114"/>
      <c r="W29" s="106">
        <f t="shared" si="21"/>
        <v>0</v>
      </c>
      <c r="X29" s="107">
        <f t="shared" si="22"/>
        <v>0</v>
      </c>
      <c r="Y29" s="108">
        <f t="shared" si="23"/>
        <v>0</v>
      </c>
      <c r="AA29" s="115">
        <f t="shared" si="24"/>
        <v>0</v>
      </c>
      <c r="AB29" s="116">
        <f t="shared" si="25"/>
        <v>0</v>
      </c>
      <c r="AC29" s="115">
        <f t="shared" si="26"/>
        <v>0</v>
      </c>
      <c r="AD29" s="116">
        <f t="shared" si="27"/>
        <v>0</v>
      </c>
      <c r="AE29" s="115">
        <f t="shared" si="28"/>
        <v>0</v>
      </c>
      <c r="AF29" s="116">
        <f t="shared" si="29"/>
        <v>0</v>
      </c>
      <c r="AG29" s="115">
        <f t="shared" si="30"/>
        <v>0</v>
      </c>
      <c r="AH29" s="116">
        <f t="shared" si="31"/>
        <v>0</v>
      </c>
      <c r="AI29" s="115">
        <f t="shared" si="32"/>
        <v>0</v>
      </c>
      <c r="AJ29" s="116">
        <f t="shared" si="33"/>
        <v>0</v>
      </c>
      <c r="AL29" s="207">
        <f>IF(OR(ISBLANK(AL21),ISBLANK(AL24)),0,1)</f>
        <v>0</v>
      </c>
      <c r="AM29" s="292">
        <f t="shared" si="34"/>
        <v>0</v>
      </c>
      <c r="AN29" s="208">
        <f t="shared" si="35"/>
        <v>0</v>
      </c>
      <c r="AO29" s="292">
        <f t="shared" si="36"/>
        <v>0</v>
      </c>
      <c r="AP29" s="208">
        <f t="shared" si="37"/>
        <v>0</v>
      </c>
      <c r="AQ29" s="292">
        <f t="shared" si="38"/>
        <v>0</v>
      </c>
      <c r="AR29" s="208">
        <f t="shared" si="39"/>
        <v>0</v>
      </c>
    </row>
    <row r="30" spans="2:44" ht="15.75" hidden="1" outlineLevel="1">
      <c r="B30" s="212" t="s">
        <v>78</v>
      </c>
      <c r="C30" s="179"/>
      <c r="D30" s="99" t="str">
        <f>IF(D22&gt;"",D22,"")</f>
        <v>Aleksi Veini/Rasmus Hakonen</v>
      </c>
      <c r="E30" s="111" t="str">
        <f>IF(D23&gt;"",D23,"")</f>
        <v>Topi Ruotsalainen/Samu Leskinen</v>
      </c>
      <c r="F30" s="86"/>
      <c r="G30" s="101"/>
      <c r="H30" s="321"/>
      <c r="I30" s="322"/>
      <c r="J30" s="321"/>
      <c r="K30" s="322"/>
      <c r="L30" s="321"/>
      <c r="M30" s="322"/>
      <c r="N30" s="321"/>
      <c r="O30" s="322"/>
      <c r="P30" s="321"/>
      <c r="Q30" s="322"/>
      <c r="R30" s="102">
        <f t="shared" si="19"/>
      </c>
      <c r="S30" s="103">
        <f t="shared" si="20"/>
      </c>
      <c r="T30" s="113"/>
      <c r="U30" s="114"/>
      <c r="W30" s="106">
        <f t="shared" si="21"/>
        <v>0</v>
      </c>
      <c r="X30" s="107">
        <f t="shared" si="22"/>
        <v>0</v>
      </c>
      <c r="Y30" s="108">
        <f t="shared" si="23"/>
        <v>0</v>
      </c>
      <c r="AA30" s="115">
        <f t="shared" si="24"/>
        <v>0</v>
      </c>
      <c r="AB30" s="116">
        <f t="shared" si="25"/>
        <v>0</v>
      </c>
      <c r="AC30" s="115">
        <f t="shared" si="26"/>
        <v>0</v>
      </c>
      <c r="AD30" s="116">
        <f t="shared" si="27"/>
        <v>0</v>
      </c>
      <c r="AE30" s="115">
        <f t="shared" si="28"/>
        <v>0</v>
      </c>
      <c r="AF30" s="116">
        <f t="shared" si="29"/>
        <v>0</v>
      </c>
      <c r="AG30" s="115">
        <f t="shared" si="30"/>
        <v>0</v>
      </c>
      <c r="AH30" s="116">
        <f t="shared" si="31"/>
        <v>0</v>
      </c>
      <c r="AI30" s="115">
        <f t="shared" si="32"/>
        <v>0</v>
      </c>
      <c r="AJ30" s="116">
        <f t="shared" si="33"/>
        <v>0</v>
      </c>
      <c r="AL30" s="207">
        <f>IF(OR(ISBLANK(AL22),ISBLANK(AL23)),0,1)</f>
        <v>0</v>
      </c>
      <c r="AM30" s="292">
        <f t="shared" si="34"/>
        <v>0</v>
      </c>
      <c r="AN30" s="208">
        <f t="shared" si="35"/>
        <v>0</v>
      </c>
      <c r="AO30" s="292">
        <f t="shared" si="36"/>
        <v>0</v>
      </c>
      <c r="AP30" s="208">
        <f t="shared" si="37"/>
        <v>0</v>
      </c>
      <c r="AQ30" s="292">
        <f t="shared" si="38"/>
        <v>0</v>
      </c>
      <c r="AR30" s="208">
        <f t="shared" si="39"/>
        <v>0</v>
      </c>
    </row>
    <row r="31" spans="2:44" ht="15.75" hidden="1" outlineLevel="1">
      <c r="B31" s="212" t="s">
        <v>79</v>
      </c>
      <c r="C31" s="179"/>
      <c r="D31" s="99" t="str">
        <f>IF(D21&gt;"",D21,"")</f>
        <v>Jussi Mäkelä/Kimi Kivelä</v>
      </c>
      <c r="E31" s="111" t="str">
        <f>IF(D22&gt;"",D22,"")</f>
        <v>Aleksi Veini/Rasmus Hakonen</v>
      </c>
      <c r="F31" s="112"/>
      <c r="G31" s="101"/>
      <c r="H31" s="314"/>
      <c r="I31" s="315"/>
      <c r="J31" s="314"/>
      <c r="K31" s="315"/>
      <c r="L31" s="316"/>
      <c r="M31" s="315"/>
      <c r="N31" s="314"/>
      <c r="O31" s="315"/>
      <c r="P31" s="314"/>
      <c r="Q31" s="315"/>
      <c r="R31" s="102">
        <f t="shared" si="19"/>
      </c>
      <c r="S31" s="103">
        <f t="shared" si="20"/>
      </c>
      <c r="T31" s="113"/>
      <c r="U31" s="114"/>
      <c r="W31" s="106">
        <f t="shared" si="21"/>
        <v>0</v>
      </c>
      <c r="X31" s="107">
        <f t="shared" si="22"/>
        <v>0</v>
      </c>
      <c r="Y31" s="108">
        <f t="shared" si="23"/>
        <v>0</v>
      </c>
      <c r="AA31" s="115">
        <f t="shared" si="24"/>
        <v>0</v>
      </c>
      <c r="AB31" s="116">
        <f t="shared" si="25"/>
        <v>0</v>
      </c>
      <c r="AC31" s="115">
        <f t="shared" si="26"/>
        <v>0</v>
      </c>
      <c r="AD31" s="116">
        <f t="shared" si="27"/>
        <v>0</v>
      </c>
      <c r="AE31" s="115">
        <f t="shared" si="28"/>
        <v>0</v>
      </c>
      <c r="AF31" s="116">
        <f t="shared" si="29"/>
        <v>0</v>
      </c>
      <c r="AG31" s="115">
        <f t="shared" si="30"/>
        <v>0</v>
      </c>
      <c r="AH31" s="116">
        <f t="shared" si="31"/>
        <v>0</v>
      </c>
      <c r="AI31" s="115">
        <f t="shared" si="32"/>
        <v>0</v>
      </c>
      <c r="AJ31" s="116">
        <f t="shared" si="33"/>
        <v>0</v>
      </c>
      <c r="AL31" s="207">
        <f>IF(OR(ISBLANK(AL21),ISBLANK(AL22)),0,1)</f>
        <v>0</v>
      </c>
      <c r="AM31" s="292">
        <f t="shared" si="34"/>
        <v>0</v>
      </c>
      <c r="AN31" s="208">
        <f t="shared" si="35"/>
        <v>0</v>
      </c>
      <c r="AO31" s="292">
        <f t="shared" si="36"/>
        <v>0</v>
      </c>
      <c r="AP31" s="208">
        <f t="shared" si="37"/>
        <v>0</v>
      </c>
      <c r="AQ31" s="292">
        <f t="shared" si="38"/>
        <v>0</v>
      </c>
      <c r="AR31" s="208">
        <f t="shared" si="39"/>
        <v>0</v>
      </c>
    </row>
    <row r="32" spans="2:44" ht="16.5" hidden="1" outlineLevel="1" thickBot="1">
      <c r="B32" s="213" t="s">
        <v>80</v>
      </c>
      <c r="C32" s="180"/>
      <c r="D32" s="119" t="str">
        <f>IF(D23&gt;"",D23,"")</f>
        <v>Topi Ruotsalainen/Samu Leskinen</v>
      </c>
      <c r="E32" s="120" t="str">
        <f>IF(D24&gt;"",D24,"")</f>
        <v>Peter Siket-Szasz/Rasmus Hellström</v>
      </c>
      <c r="F32" s="121"/>
      <c r="G32" s="122"/>
      <c r="H32" s="317"/>
      <c r="I32" s="318"/>
      <c r="J32" s="317"/>
      <c r="K32" s="318"/>
      <c r="L32" s="317"/>
      <c r="M32" s="318"/>
      <c r="N32" s="317"/>
      <c r="O32" s="318"/>
      <c r="P32" s="317"/>
      <c r="Q32" s="318"/>
      <c r="R32" s="123">
        <f t="shared" si="19"/>
      </c>
      <c r="S32" s="124">
        <f t="shared" si="20"/>
      </c>
      <c r="T32" s="125"/>
      <c r="U32" s="126"/>
      <c r="W32" s="106">
        <f t="shared" si="21"/>
        <v>0</v>
      </c>
      <c r="X32" s="107">
        <f t="shared" si="22"/>
        <v>0</v>
      </c>
      <c r="Y32" s="108">
        <f t="shared" si="23"/>
        <v>0</v>
      </c>
      <c r="AA32" s="127">
        <f t="shared" si="24"/>
        <v>0</v>
      </c>
      <c r="AB32" s="128">
        <f t="shared" si="25"/>
        <v>0</v>
      </c>
      <c r="AC32" s="127">
        <f t="shared" si="26"/>
        <v>0</v>
      </c>
      <c r="AD32" s="128">
        <f t="shared" si="27"/>
        <v>0</v>
      </c>
      <c r="AE32" s="127">
        <f t="shared" si="28"/>
        <v>0</v>
      </c>
      <c r="AF32" s="128">
        <f t="shared" si="29"/>
        <v>0</v>
      </c>
      <c r="AG32" s="127">
        <f t="shared" si="30"/>
        <v>0</v>
      </c>
      <c r="AH32" s="128">
        <f t="shared" si="31"/>
        <v>0</v>
      </c>
      <c r="AI32" s="127">
        <f t="shared" si="32"/>
        <v>0</v>
      </c>
      <c r="AJ32" s="128">
        <f t="shared" si="33"/>
        <v>0</v>
      </c>
      <c r="AL32" s="290">
        <f>IF(OR(ISBLANK(AL23),ISBLANK(AL24)),0,1)</f>
        <v>0</v>
      </c>
      <c r="AM32" s="293">
        <f t="shared" si="34"/>
        <v>0</v>
      </c>
      <c r="AN32" s="209">
        <f t="shared" si="35"/>
        <v>0</v>
      </c>
      <c r="AO32" s="293">
        <f t="shared" si="36"/>
        <v>0</v>
      </c>
      <c r="AP32" s="209">
        <f t="shared" si="37"/>
        <v>0</v>
      </c>
      <c r="AQ32" s="293">
        <f t="shared" si="38"/>
        <v>0</v>
      </c>
      <c r="AR32" s="209">
        <f t="shared" si="39"/>
        <v>0</v>
      </c>
    </row>
    <row r="33" ht="15.75" collapsed="1" thickTop="1"/>
  </sheetData>
  <sheetProtection/>
  <mergeCells count="106">
    <mergeCell ref="AM3:AN3"/>
    <mergeCell ref="AM19:AN19"/>
    <mergeCell ref="P2:R2"/>
    <mergeCell ref="J4:K4"/>
    <mergeCell ref="L4:M4"/>
    <mergeCell ref="N4:O4"/>
    <mergeCell ref="P11:Q11"/>
    <mergeCell ref="T4:U4"/>
    <mergeCell ref="T5:U5"/>
    <mergeCell ref="T6:U6"/>
    <mergeCell ref="H10:I10"/>
    <mergeCell ref="J10:K10"/>
    <mergeCell ref="L10:M10"/>
    <mergeCell ref="N10:O10"/>
    <mergeCell ref="P10:Q10"/>
    <mergeCell ref="S2:U2"/>
    <mergeCell ref="F3:H3"/>
    <mergeCell ref="I3:K3"/>
    <mergeCell ref="L3:O3"/>
    <mergeCell ref="L2:O2"/>
    <mergeCell ref="T7:U7"/>
    <mergeCell ref="T8:U8"/>
    <mergeCell ref="H13:I13"/>
    <mergeCell ref="J13:K13"/>
    <mergeCell ref="L13:M13"/>
    <mergeCell ref="N13:O13"/>
    <mergeCell ref="P13:Q13"/>
    <mergeCell ref="R10:S10"/>
    <mergeCell ref="H11:I11"/>
    <mergeCell ref="J11:K11"/>
    <mergeCell ref="L11:M11"/>
    <mergeCell ref="N11:O11"/>
    <mergeCell ref="H15:I15"/>
    <mergeCell ref="J15:K15"/>
    <mergeCell ref="L15:M15"/>
    <mergeCell ref="N15:O15"/>
    <mergeCell ref="P15:Q15"/>
    <mergeCell ref="H12:I12"/>
    <mergeCell ref="J12:K12"/>
    <mergeCell ref="L12:M12"/>
    <mergeCell ref="N12:O12"/>
    <mergeCell ref="P12:Q12"/>
    <mergeCell ref="H16:I16"/>
    <mergeCell ref="J16:K16"/>
    <mergeCell ref="L16:M16"/>
    <mergeCell ref="N16:O16"/>
    <mergeCell ref="P16:Q16"/>
    <mergeCell ref="H14:I14"/>
    <mergeCell ref="J14:K14"/>
    <mergeCell ref="L14:M14"/>
    <mergeCell ref="N14:O14"/>
    <mergeCell ref="P14:Q14"/>
    <mergeCell ref="T20:U20"/>
    <mergeCell ref="L18:O18"/>
    <mergeCell ref="P18:R18"/>
    <mergeCell ref="S18:U18"/>
    <mergeCell ref="F19:H19"/>
    <mergeCell ref="I19:K19"/>
    <mergeCell ref="L19:O19"/>
    <mergeCell ref="S19:U19"/>
    <mergeCell ref="R26:S26"/>
    <mergeCell ref="F20:G20"/>
    <mergeCell ref="H20:I20"/>
    <mergeCell ref="J20:K20"/>
    <mergeCell ref="L20:M20"/>
    <mergeCell ref="N20:O20"/>
    <mergeCell ref="P28:Q28"/>
    <mergeCell ref="T21:U21"/>
    <mergeCell ref="T22:U22"/>
    <mergeCell ref="T23:U23"/>
    <mergeCell ref="T24:U24"/>
    <mergeCell ref="H26:I26"/>
    <mergeCell ref="J26:K26"/>
    <mergeCell ref="L26:M26"/>
    <mergeCell ref="N26:O26"/>
    <mergeCell ref="P26:Q26"/>
    <mergeCell ref="P30:Q30"/>
    <mergeCell ref="H27:I27"/>
    <mergeCell ref="J27:K27"/>
    <mergeCell ref="L27:M27"/>
    <mergeCell ref="N27:O27"/>
    <mergeCell ref="P27:Q27"/>
    <mergeCell ref="H28:I28"/>
    <mergeCell ref="J28:K28"/>
    <mergeCell ref="L28:M28"/>
    <mergeCell ref="N28:O28"/>
    <mergeCell ref="H32:I32"/>
    <mergeCell ref="J32:K32"/>
    <mergeCell ref="L32:M32"/>
    <mergeCell ref="N32:O32"/>
    <mergeCell ref="P32:Q32"/>
    <mergeCell ref="H29:I29"/>
    <mergeCell ref="J29:K29"/>
    <mergeCell ref="L29:M29"/>
    <mergeCell ref="N29:O29"/>
    <mergeCell ref="P29:Q29"/>
    <mergeCell ref="S3:U3"/>
    <mergeCell ref="H31:I31"/>
    <mergeCell ref="J31:K31"/>
    <mergeCell ref="L31:M31"/>
    <mergeCell ref="N31:O31"/>
    <mergeCell ref="P31:Q31"/>
    <mergeCell ref="H30:I30"/>
    <mergeCell ref="J30:K30"/>
    <mergeCell ref="L30:M30"/>
    <mergeCell ref="N30:O3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4" r:id="rId1"/>
  <headerFooter>
    <oddHeader>&amp;CMejlans Bollförening r.f.</oddHeader>
    <oddFooter>&amp;Cwww.mbf.fi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34.28125" style="0" bestFit="1" customWidth="1"/>
    <col min="4" max="4" width="14.8515625" style="0" bestFit="1" customWidth="1"/>
    <col min="5" max="9" width="18.7109375" style="0" customWidth="1"/>
  </cols>
  <sheetData>
    <row r="1" ht="15.75" thickBot="1"/>
    <row r="2" spans="7:8" ht="15">
      <c r="G2" s="173" t="s">
        <v>134</v>
      </c>
      <c r="H2" s="199" t="s">
        <v>137</v>
      </c>
    </row>
    <row r="3" spans="7:8" ht="15">
      <c r="G3" s="174" t="s">
        <v>135</v>
      </c>
      <c r="H3" s="200" t="s">
        <v>148</v>
      </c>
    </row>
    <row r="4" spans="1:8" ht="15.75" thickBot="1">
      <c r="A4" s="223"/>
      <c r="B4" s="224" t="s">
        <v>226</v>
      </c>
      <c r="C4" s="224" t="s">
        <v>227</v>
      </c>
      <c r="D4" s="225" t="s">
        <v>228</v>
      </c>
      <c r="G4" s="175" t="s">
        <v>136</v>
      </c>
      <c r="H4" s="201" t="s">
        <v>216</v>
      </c>
    </row>
    <row r="5" spans="1:5" ht="15">
      <c r="A5" s="226" t="s">
        <v>9</v>
      </c>
      <c r="B5" s="233">
        <v>4409</v>
      </c>
      <c r="C5" s="233" t="s">
        <v>97</v>
      </c>
      <c r="D5" s="234" t="s">
        <v>3</v>
      </c>
      <c r="E5" s="197" t="s">
        <v>131</v>
      </c>
    </row>
    <row r="6" spans="1:6" ht="15">
      <c r="A6" s="226" t="s">
        <v>10</v>
      </c>
      <c r="B6" s="222"/>
      <c r="C6" s="222"/>
      <c r="D6" s="227"/>
      <c r="E6" s="238"/>
      <c r="F6" s="197">
        <v>0.5833333333333334</v>
      </c>
    </row>
    <row r="7" spans="1:7" ht="15">
      <c r="A7" s="228" t="s">
        <v>11</v>
      </c>
      <c r="B7" s="221"/>
      <c r="C7" s="221"/>
      <c r="D7" s="229"/>
      <c r="E7" s="197"/>
      <c r="F7" s="246" t="s">
        <v>190</v>
      </c>
      <c r="G7" s="129"/>
    </row>
    <row r="8" spans="1:7" ht="15">
      <c r="A8" s="228" t="s">
        <v>12</v>
      </c>
      <c r="B8" s="221"/>
      <c r="C8" s="221"/>
      <c r="D8" s="229"/>
      <c r="E8" s="238"/>
      <c r="G8" s="197">
        <v>0.625</v>
      </c>
    </row>
    <row r="9" spans="1:8" ht="15">
      <c r="A9" s="226" t="s">
        <v>19</v>
      </c>
      <c r="B9" s="233">
        <v>3672</v>
      </c>
      <c r="C9" s="233" t="s">
        <v>90</v>
      </c>
      <c r="D9" s="234" t="s">
        <v>27</v>
      </c>
      <c r="E9" s="197">
        <v>0.5416666666666666</v>
      </c>
      <c r="G9" s="246" t="s">
        <v>190</v>
      </c>
      <c r="H9" s="129"/>
    </row>
    <row r="10" spans="1:8" ht="15">
      <c r="A10" s="226" t="s">
        <v>223</v>
      </c>
      <c r="B10" s="222"/>
      <c r="C10" s="222"/>
      <c r="D10" s="227"/>
      <c r="E10" s="238" t="s">
        <v>202</v>
      </c>
      <c r="F10" s="197">
        <v>0.5833333333333334</v>
      </c>
      <c r="G10" s="129"/>
      <c r="H10" s="129"/>
    </row>
    <row r="11" spans="1:8" ht="15">
      <c r="A11" s="228" t="s">
        <v>224</v>
      </c>
      <c r="B11" s="221"/>
      <c r="C11" s="221"/>
      <c r="D11" s="229"/>
      <c r="E11" s="197" t="s">
        <v>132</v>
      </c>
      <c r="F11" s="238" t="s">
        <v>191</v>
      </c>
      <c r="H11" s="129"/>
    </row>
    <row r="12" spans="1:8" ht="15">
      <c r="A12" s="230" t="s">
        <v>225</v>
      </c>
      <c r="B12" s="240">
        <v>3906</v>
      </c>
      <c r="C12" s="240" t="s">
        <v>99</v>
      </c>
      <c r="D12" s="241" t="s">
        <v>100</v>
      </c>
      <c r="E12" s="238"/>
      <c r="H12" s="245">
        <v>0.6875</v>
      </c>
    </row>
    <row r="13" spans="1:8" ht="15">
      <c r="A13" s="176"/>
      <c r="B13" s="47"/>
      <c r="C13" s="47"/>
      <c r="D13" s="47"/>
      <c r="F13" s="77"/>
      <c r="G13" s="77"/>
      <c r="H13" s="246" t="s">
        <v>199</v>
      </c>
    </row>
    <row r="14" spans="1:8" ht="15">
      <c r="A14" s="226" t="s">
        <v>234</v>
      </c>
      <c r="B14" s="233">
        <v>3933</v>
      </c>
      <c r="C14" s="233" t="s">
        <v>98</v>
      </c>
      <c r="D14" s="234" t="s">
        <v>63</v>
      </c>
      <c r="E14" s="197" t="s">
        <v>133</v>
      </c>
      <c r="H14" s="195"/>
    </row>
    <row r="15" spans="1:8" ht="15">
      <c r="A15" s="226" t="s">
        <v>235</v>
      </c>
      <c r="B15" s="222"/>
      <c r="C15" s="222"/>
      <c r="D15" s="227"/>
      <c r="E15" s="238"/>
      <c r="F15" s="197">
        <v>0.5833333333333334</v>
      </c>
      <c r="H15" s="195"/>
    </row>
    <row r="16" spans="1:8" ht="15">
      <c r="A16" s="228" t="s">
        <v>236</v>
      </c>
      <c r="B16" s="221"/>
      <c r="C16" s="221"/>
      <c r="D16" s="229"/>
      <c r="E16" s="197">
        <v>0.5416666666666666</v>
      </c>
      <c r="F16" s="246" t="s">
        <v>192</v>
      </c>
      <c r="G16" s="129"/>
      <c r="H16" s="195"/>
    </row>
    <row r="17" spans="1:8" ht="15">
      <c r="A17" s="228" t="s">
        <v>237</v>
      </c>
      <c r="B17" s="243">
        <v>3662</v>
      </c>
      <c r="C17" s="243" t="s">
        <v>94</v>
      </c>
      <c r="D17" s="244" t="s">
        <v>95</v>
      </c>
      <c r="E17" s="238" t="s">
        <v>203</v>
      </c>
      <c r="G17" s="197">
        <v>0.625</v>
      </c>
      <c r="H17" s="195"/>
    </row>
    <row r="18" spans="1:8" ht="15">
      <c r="A18" s="226" t="s">
        <v>238</v>
      </c>
      <c r="B18" s="222"/>
      <c r="C18" s="222"/>
      <c r="D18" s="227"/>
      <c r="E18" s="197"/>
      <c r="G18" s="238" t="s">
        <v>191</v>
      </c>
      <c r="H18" s="77"/>
    </row>
    <row r="19" spans="1:8" ht="15">
      <c r="A19" s="226" t="s">
        <v>239</v>
      </c>
      <c r="B19" s="222"/>
      <c r="C19" s="222"/>
      <c r="D19" s="227"/>
      <c r="E19" s="238"/>
      <c r="F19" s="197">
        <v>0.5833333333333334</v>
      </c>
      <c r="G19" s="129"/>
      <c r="H19" s="77"/>
    </row>
    <row r="20" spans="1:8" ht="15">
      <c r="A20" s="228" t="s">
        <v>240</v>
      </c>
      <c r="B20" s="221"/>
      <c r="C20" s="221"/>
      <c r="D20" s="229"/>
      <c r="E20" s="197" t="s">
        <v>128</v>
      </c>
      <c r="F20" s="238" t="s">
        <v>197</v>
      </c>
      <c r="H20" s="77"/>
    </row>
    <row r="21" spans="1:8" ht="15">
      <c r="A21" s="230" t="s">
        <v>241</v>
      </c>
      <c r="B21" s="240">
        <v>4028</v>
      </c>
      <c r="C21" s="240" t="s">
        <v>89</v>
      </c>
      <c r="D21" s="241" t="s">
        <v>20</v>
      </c>
      <c r="E21" s="238"/>
      <c r="H21" s="77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2" r:id="rId1"/>
  <headerFooter>
    <oddHeader>&amp;CMejlans Bollförening r.f.</oddHeader>
    <oddFooter>&amp;Cwww.mbf.fi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5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1.8515625" style="0" customWidth="1"/>
    <col min="2" max="2" width="4.00390625" style="0" customWidth="1"/>
    <col min="3" max="3" width="5.140625" style="0" bestFit="1" customWidth="1"/>
    <col min="4" max="4" width="37.28125" style="0" bestFit="1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customWidth="1"/>
    <col min="23" max="23" width="3.421875" style="0" customWidth="1"/>
    <col min="24" max="24" width="5.00390625" style="0" customWidth="1"/>
  </cols>
  <sheetData>
    <row r="1" ht="15.75" thickBot="1"/>
    <row r="2" spans="2:21" ht="16.5" thickTop="1">
      <c r="B2" s="1"/>
      <c r="C2" s="177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339" t="s">
        <v>103</v>
      </c>
      <c r="M2" s="340"/>
      <c r="N2" s="340"/>
      <c r="O2" s="341"/>
      <c r="P2" s="342" t="s">
        <v>2</v>
      </c>
      <c r="Q2" s="343"/>
      <c r="R2" s="343"/>
      <c r="S2" s="344">
        <v>1</v>
      </c>
      <c r="T2" s="345"/>
      <c r="U2" s="346"/>
    </row>
    <row r="3" spans="2:21" ht="16.5" thickBot="1">
      <c r="B3" s="7"/>
      <c r="C3" s="178"/>
      <c r="D3" s="8" t="s">
        <v>3</v>
      </c>
      <c r="E3" s="9" t="s">
        <v>4</v>
      </c>
      <c r="F3" s="406" t="s">
        <v>187</v>
      </c>
      <c r="G3" s="348"/>
      <c r="H3" s="349"/>
      <c r="I3" s="350" t="s">
        <v>5</v>
      </c>
      <c r="J3" s="351"/>
      <c r="K3" s="351"/>
      <c r="L3" s="352">
        <v>41342</v>
      </c>
      <c r="M3" s="352"/>
      <c r="N3" s="352"/>
      <c r="O3" s="353"/>
      <c r="P3" s="10" t="s">
        <v>6</v>
      </c>
      <c r="Q3" s="192"/>
      <c r="R3" s="192"/>
      <c r="S3" s="354">
        <v>0.5833333333333334</v>
      </c>
      <c r="T3" s="355"/>
      <c r="U3" s="356"/>
    </row>
    <row r="4" spans="2:21" ht="16.5" thickTop="1">
      <c r="B4" s="12"/>
      <c r="C4" s="182" t="s">
        <v>151</v>
      </c>
      <c r="D4" s="13" t="s">
        <v>7</v>
      </c>
      <c r="E4" s="14" t="s">
        <v>8</v>
      </c>
      <c r="F4" s="335" t="s">
        <v>9</v>
      </c>
      <c r="G4" s="336"/>
      <c r="H4" s="335" t="s">
        <v>10</v>
      </c>
      <c r="I4" s="336"/>
      <c r="J4" s="335" t="s">
        <v>11</v>
      </c>
      <c r="K4" s="336"/>
      <c r="L4" s="335" t="s">
        <v>12</v>
      </c>
      <c r="M4" s="336"/>
      <c r="N4" s="335"/>
      <c r="O4" s="336"/>
      <c r="P4" s="15" t="s">
        <v>13</v>
      </c>
      <c r="Q4" s="16" t="s">
        <v>14</v>
      </c>
      <c r="R4" s="17" t="s">
        <v>15</v>
      </c>
      <c r="S4" s="18"/>
      <c r="T4" s="337" t="s">
        <v>16</v>
      </c>
      <c r="U4" s="338"/>
    </row>
    <row r="5" spans="2:21" ht="15">
      <c r="B5" s="19" t="s">
        <v>9</v>
      </c>
      <c r="C5" s="183">
        <v>3345</v>
      </c>
      <c r="D5" s="20" t="s">
        <v>101</v>
      </c>
      <c r="E5" s="21" t="s">
        <v>3</v>
      </c>
      <c r="F5" s="22"/>
      <c r="G5" s="23"/>
      <c r="H5" s="24"/>
      <c r="I5" s="25"/>
      <c r="J5" s="24"/>
      <c r="K5" s="25"/>
      <c r="L5" s="24"/>
      <c r="M5" s="25"/>
      <c r="N5" s="24"/>
      <c r="O5" s="25"/>
      <c r="P5" s="26"/>
      <c r="Q5" s="27"/>
      <c r="R5" s="28"/>
      <c r="S5" s="29"/>
      <c r="T5" s="402"/>
      <c r="U5" s="403"/>
    </row>
    <row r="6" spans="2:21" ht="15">
      <c r="B6" s="30" t="s">
        <v>10</v>
      </c>
      <c r="C6" s="183">
        <v>2620</v>
      </c>
      <c r="D6" s="20" t="s">
        <v>18</v>
      </c>
      <c r="E6" s="31" t="s">
        <v>18</v>
      </c>
      <c r="F6" s="32"/>
      <c r="G6" s="33"/>
      <c r="H6" s="34"/>
      <c r="I6" s="35"/>
      <c r="J6" s="32"/>
      <c r="K6" s="33"/>
      <c r="L6" s="32"/>
      <c r="M6" s="33"/>
      <c r="N6" s="32"/>
      <c r="O6" s="33"/>
      <c r="P6" s="26"/>
      <c r="Q6" s="27"/>
      <c r="R6" s="28"/>
      <c r="S6" s="29"/>
      <c r="T6" s="402"/>
      <c r="U6" s="403"/>
    </row>
    <row r="7" spans="2:21" ht="15">
      <c r="B7" s="30" t="s">
        <v>11</v>
      </c>
      <c r="C7" s="183">
        <v>2260</v>
      </c>
      <c r="D7" s="20" t="s">
        <v>17</v>
      </c>
      <c r="E7" s="31" t="s">
        <v>17</v>
      </c>
      <c r="F7" s="32"/>
      <c r="G7" s="33"/>
      <c r="H7" s="32"/>
      <c r="I7" s="33"/>
      <c r="J7" s="34"/>
      <c r="K7" s="35"/>
      <c r="L7" s="32"/>
      <c r="M7" s="33"/>
      <c r="N7" s="32"/>
      <c r="O7" s="33"/>
      <c r="P7" s="26"/>
      <c r="Q7" s="27"/>
      <c r="R7" s="28"/>
      <c r="S7" s="29"/>
      <c r="T7" s="402"/>
      <c r="U7" s="403"/>
    </row>
    <row r="8" spans="2:21" ht="15.75" thickBot="1">
      <c r="B8" s="36" t="s">
        <v>12</v>
      </c>
      <c r="C8" s="184">
        <v>2011</v>
      </c>
      <c r="D8" s="37" t="s">
        <v>102</v>
      </c>
      <c r="E8" s="38" t="s">
        <v>3</v>
      </c>
      <c r="F8" s="39"/>
      <c r="G8" s="40"/>
      <c r="H8" s="39"/>
      <c r="I8" s="40"/>
      <c r="J8" s="39"/>
      <c r="K8" s="40"/>
      <c r="L8" s="41"/>
      <c r="M8" s="42"/>
      <c r="N8" s="39"/>
      <c r="O8" s="40"/>
      <c r="P8" s="43"/>
      <c r="Q8" s="44"/>
      <c r="R8" s="45"/>
      <c r="S8" s="46"/>
      <c r="T8" s="404"/>
      <c r="U8" s="405"/>
    </row>
    <row r="9" ht="15.75" thickTop="1"/>
    <row r="10" spans="2:5" ht="15" hidden="1" outlineLevel="1">
      <c r="B10" t="s">
        <v>155</v>
      </c>
      <c r="D10" s="194" t="s">
        <v>161</v>
      </c>
      <c r="E10" s="196" t="s">
        <v>188</v>
      </c>
    </row>
    <row r="11" spans="2:5" ht="15" hidden="1" outlineLevel="1">
      <c r="B11" t="s">
        <v>156</v>
      </c>
      <c r="D11" s="194" t="s">
        <v>162</v>
      </c>
      <c r="E11" s="196" t="s">
        <v>189</v>
      </c>
    </row>
    <row r="12" spans="2:5" ht="15" hidden="1" outlineLevel="1">
      <c r="B12" t="s">
        <v>157</v>
      </c>
      <c r="D12" s="194" t="s">
        <v>163</v>
      </c>
      <c r="E12" s="196" t="s">
        <v>188</v>
      </c>
    </row>
    <row r="13" spans="2:5" ht="15" hidden="1" outlineLevel="1">
      <c r="B13" t="s">
        <v>158</v>
      </c>
      <c r="D13" s="194" t="s">
        <v>164</v>
      </c>
      <c r="E13" s="196" t="s">
        <v>189</v>
      </c>
    </row>
    <row r="14" spans="2:5" ht="15" hidden="1" outlineLevel="1">
      <c r="B14" t="s">
        <v>159</v>
      </c>
      <c r="D14" s="194" t="s">
        <v>165</v>
      </c>
      <c r="E14" s="196" t="s">
        <v>188</v>
      </c>
    </row>
    <row r="15" spans="2:5" ht="15" hidden="1" outlineLevel="1">
      <c r="B15" t="s">
        <v>160</v>
      </c>
      <c r="D15" s="194" t="s">
        <v>166</v>
      </c>
      <c r="E15" s="196" t="s">
        <v>189</v>
      </c>
    </row>
    <row r="16" ht="15" collapsed="1"/>
  </sheetData>
  <sheetProtection/>
  <mergeCells count="17">
    <mergeCell ref="L2:O2"/>
    <mergeCell ref="P2:R2"/>
    <mergeCell ref="S2:U2"/>
    <mergeCell ref="F3:H3"/>
    <mergeCell ref="I3:K3"/>
    <mergeCell ref="L3:O3"/>
    <mergeCell ref="S3:U3"/>
    <mergeCell ref="T5:U5"/>
    <mergeCell ref="T6:U6"/>
    <mergeCell ref="T7:U7"/>
    <mergeCell ref="T8:U8"/>
    <mergeCell ref="F4:G4"/>
    <mergeCell ref="H4:I4"/>
    <mergeCell ref="J4:K4"/>
    <mergeCell ref="L4:M4"/>
    <mergeCell ref="N4:O4"/>
    <mergeCell ref="T4:U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  <headerFooter>
    <oddHeader>&amp;CMejlans Bollförening r.f.</oddHeader>
    <oddFooter>&amp;Cwww.mbf.fi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5"/>
  <sheetViews>
    <sheetView zoomScalePageLayoutView="0" workbookViewId="0" topLeftCell="A1">
      <selection activeCell="A1" sqref="A1"/>
    </sheetView>
  </sheetViews>
  <sheetFormatPr defaultColWidth="9.140625" defaultRowHeight="15" outlineLevelRow="1"/>
  <cols>
    <col min="1" max="1" width="1.8515625" style="0" customWidth="1"/>
    <col min="2" max="2" width="4.00390625" style="0" customWidth="1"/>
    <col min="3" max="3" width="5.140625" style="0" bestFit="1" customWidth="1"/>
    <col min="4" max="4" width="37.28125" style="0" bestFit="1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customWidth="1"/>
    <col min="23" max="23" width="3.421875" style="0" customWidth="1"/>
    <col min="24" max="24" width="5.00390625" style="0" customWidth="1"/>
  </cols>
  <sheetData>
    <row r="1" ht="15.75" thickBot="1"/>
    <row r="2" spans="2:21" ht="16.5" thickTop="1">
      <c r="B2" s="1"/>
      <c r="C2" s="177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339" t="s">
        <v>104</v>
      </c>
      <c r="M2" s="340"/>
      <c r="N2" s="340"/>
      <c r="O2" s="341"/>
      <c r="P2" s="342" t="s">
        <v>2</v>
      </c>
      <c r="Q2" s="343"/>
      <c r="R2" s="343"/>
      <c r="S2" s="344">
        <v>1</v>
      </c>
      <c r="T2" s="345"/>
      <c r="U2" s="346"/>
    </row>
    <row r="3" spans="2:21" ht="16.5" thickBot="1">
      <c r="B3" s="7"/>
      <c r="C3" s="178"/>
      <c r="D3" s="8" t="s">
        <v>3</v>
      </c>
      <c r="E3" s="9" t="s">
        <v>4</v>
      </c>
      <c r="F3" s="406" t="s">
        <v>187</v>
      </c>
      <c r="G3" s="348"/>
      <c r="H3" s="349"/>
      <c r="I3" s="350" t="s">
        <v>5</v>
      </c>
      <c r="J3" s="351"/>
      <c r="K3" s="351"/>
      <c r="L3" s="352">
        <v>41342</v>
      </c>
      <c r="M3" s="352"/>
      <c r="N3" s="352"/>
      <c r="O3" s="353"/>
      <c r="P3" s="10" t="s">
        <v>6</v>
      </c>
      <c r="Q3" s="192"/>
      <c r="R3" s="192"/>
      <c r="S3" s="354">
        <v>0.4166666666666667</v>
      </c>
      <c r="T3" s="355"/>
      <c r="U3" s="356"/>
    </row>
    <row r="4" spans="2:21" ht="16.5" thickTop="1">
      <c r="B4" s="12"/>
      <c r="C4" s="182" t="s">
        <v>151</v>
      </c>
      <c r="D4" s="13" t="s">
        <v>7</v>
      </c>
      <c r="E4" s="14" t="s">
        <v>8</v>
      </c>
      <c r="F4" s="335" t="s">
        <v>9</v>
      </c>
      <c r="G4" s="336"/>
      <c r="H4" s="335" t="s">
        <v>10</v>
      </c>
      <c r="I4" s="336"/>
      <c r="J4" s="335" t="s">
        <v>11</v>
      </c>
      <c r="K4" s="336"/>
      <c r="L4" s="335" t="s">
        <v>12</v>
      </c>
      <c r="M4" s="336"/>
      <c r="N4" s="335"/>
      <c r="O4" s="336"/>
      <c r="P4" s="15" t="s">
        <v>13</v>
      </c>
      <c r="Q4" s="16" t="s">
        <v>14</v>
      </c>
      <c r="R4" s="17" t="s">
        <v>15</v>
      </c>
      <c r="S4" s="18"/>
      <c r="T4" s="337" t="s">
        <v>16</v>
      </c>
      <c r="U4" s="338"/>
    </row>
    <row r="5" spans="2:21" ht="15">
      <c r="B5" s="19" t="s">
        <v>9</v>
      </c>
      <c r="C5" s="183">
        <v>3345</v>
      </c>
      <c r="D5" s="20" t="s">
        <v>101</v>
      </c>
      <c r="E5" s="21" t="s">
        <v>3</v>
      </c>
      <c r="F5" s="22"/>
      <c r="G5" s="23"/>
      <c r="H5" s="24"/>
      <c r="I5" s="25"/>
      <c r="J5" s="24"/>
      <c r="K5" s="25"/>
      <c r="L5" s="24"/>
      <c r="M5" s="25"/>
      <c r="N5" s="24"/>
      <c r="O5" s="25"/>
      <c r="P5" s="26"/>
      <c r="Q5" s="27"/>
      <c r="R5" s="28"/>
      <c r="S5" s="29"/>
      <c r="T5" s="402"/>
      <c r="U5" s="403"/>
    </row>
    <row r="6" spans="2:21" ht="15">
      <c r="B6" s="30" t="s">
        <v>10</v>
      </c>
      <c r="C6" s="183">
        <v>2620</v>
      </c>
      <c r="D6" s="20" t="s">
        <v>18</v>
      </c>
      <c r="E6" s="31" t="s">
        <v>18</v>
      </c>
      <c r="F6" s="32"/>
      <c r="G6" s="33"/>
      <c r="H6" s="34"/>
      <c r="I6" s="35"/>
      <c r="J6" s="32"/>
      <c r="K6" s="33"/>
      <c r="L6" s="32"/>
      <c r="M6" s="33"/>
      <c r="N6" s="32"/>
      <c r="O6" s="33"/>
      <c r="P6" s="26"/>
      <c r="Q6" s="27"/>
      <c r="R6" s="28"/>
      <c r="S6" s="29"/>
      <c r="T6" s="402"/>
      <c r="U6" s="403"/>
    </row>
    <row r="7" spans="2:21" ht="15">
      <c r="B7" s="30" t="s">
        <v>11</v>
      </c>
      <c r="C7" s="183">
        <v>2580</v>
      </c>
      <c r="D7" s="20" t="s">
        <v>102</v>
      </c>
      <c r="E7" s="31" t="s">
        <v>3</v>
      </c>
      <c r="F7" s="32"/>
      <c r="G7" s="33"/>
      <c r="H7" s="32"/>
      <c r="I7" s="33"/>
      <c r="J7" s="34"/>
      <c r="K7" s="35"/>
      <c r="L7" s="32"/>
      <c r="M7" s="33"/>
      <c r="N7" s="32"/>
      <c r="O7" s="33"/>
      <c r="P7" s="26"/>
      <c r="Q7" s="27"/>
      <c r="R7" s="28"/>
      <c r="S7" s="29"/>
      <c r="T7" s="402"/>
      <c r="U7" s="403"/>
    </row>
    <row r="8" spans="2:21" ht="15.75" thickBot="1">
      <c r="B8" s="36" t="s">
        <v>12</v>
      </c>
      <c r="C8" s="184">
        <v>2011</v>
      </c>
      <c r="D8" s="37" t="s">
        <v>105</v>
      </c>
      <c r="E8" s="38" t="s">
        <v>3</v>
      </c>
      <c r="F8" s="39"/>
      <c r="G8" s="40"/>
      <c r="H8" s="39"/>
      <c r="I8" s="40"/>
      <c r="J8" s="39"/>
      <c r="K8" s="40"/>
      <c r="L8" s="41"/>
      <c r="M8" s="42"/>
      <c r="N8" s="39"/>
      <c r="O8" s="40"/>
      <c r="P8" s="43"/>
      <c r="Q8" s="44"/>
      <c r="R8" s="45"/>
      <c r="S8" s="46"/>
      <c r="T8" s="404"/>
      <c r="U8" s="405"/>
    </row>
    <row r="9" ht="15.75" thickTop="1"/>
    <row r="10" spans="2:5" ht="15" hidden="1" outlineLevel="1">
      <c r="B10" t="s">
        <v>155</v>
      </c>
      <c r="D10" s="194" t="s">
        <v>163</v>
      </c>
      <c r="E10" s="196" t="s">
        <v>188</v>
      </c>
    </row>
    <row r="11" spans="2:5" ht="15" hidden="1" outlineLevel="1">
      <c r="B11" t="s">
        <v>156</v>
      </c>
      <c r="D11" s="194" t="s">
        <v>167</v>
      </c>
      <c r="E11" s="196" t="s">
        <v>189</v>
      </c>
    </row>
    <row r="12" spans="2:5" ht="15" hidden="1" outlineLevel="1">
      <c r="B12" t="s">
        <v>157</v>
      </c>
      <c r="D12" s="194" t="s">
        <v>168</v>
      </c>
      <c r="E12" s="196" t="s">
        <v>188</v>
      </c>
    </row>
    <row r="13" spans="2:5" ht="15" hidden="1" outlineLevel="1">
      <c r="B13" t="s">
        <v>158</v>
      </c>
      <c r="D13" s="194" t="s">
        <v>162</v>
      </c>
      <c r="E13" s="196" t="s">
        <v>189</v>
      </c>
    </row>
    <row r="14" spans="2:5" ht="15" hidden="1" outlineLevel="1">
      <c r="B14" t="s">
        <v>159</v>
      </c>
      <c r="D14" s="194" t="s">
        <v>165</v>
      </c>
      <c r="E14" s="196" t="s">
        <v>188</v>
      </c>
    </row>
    <row r="15" spans="2:5" ht="15" hidden="1" outlineLevel="1">
      <c r="B15" t="s">
        <v>160</v>
      </c>
      <c r="D15" s="194" t="s">
        <v>169</v>
      </c>
      <c r="E15" s="196" t="s">
        <v>189</v>
      </c>
    </row>
    <row r="16" ht="15" collapsed="1"/>
  </sheetData>
  <sheetProtection/>
  <mergeCells count="17">
    <mergeCell ref="L2:O2"/>
    <mergeCell ref="P2:R2"/>
    <mergeCell ref="S2:U2"/>
    <mergeCell ref="F3:H3"/>
    <mergeCell ref="I3:K3"/>
    <mergeCell ref="L3:O3"/>
    <mergeCell ref="S3:U3"/>
    <mergeCell ref="T5:U5"/>
    <mergeCell ref="T6:U6"/>
    <mergeCell ref="T7:U7"/>
    <mergeCell ref="T8:U8"/>
    <mergeCell ref="F4:G4"/>
    <mergeCell ref="H4:I4"/>
    <mergeCell ref="J4:K4"/>
    <mergeCell ref="L4:M4"/>
    <mergeCell ref="N4:O4"/>
    <mergeCell ref="T4:U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  <headerFooter>
    <oddHeader>&amp;CMejlans Bollförening r.f.</oddHeader>
    <oddFooter>&amp;Cwww.mbf.fi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28.8515625" style="0" bestFit="1" customWidth="1"/>
    <col min="4" max="4" width="14.8515625" style="0" bestFit="1" customWidth="1"/>
    <col min="5" max="9" width="18.7109375" style="0" customWidth="1"/>
  </cols>
  <sheetData>
    <row r="1" ht="15.75" thickBot="1">
      <c r="B1" s="247" t="s">
        <v>372</v>
      </c>
    </row>
    <row r="2" spans="7:8" ht="15">
      <c r="G2" s="173" t="s">
        <v>134</v>
      </c>
      <c r="H2" s="199" t="s">
        <v>137</v>
      </c>
    </row>
    <row r="3" spans="7:8" ht="15">
      <c r="G3" s="174" t="s">
        <v>135</v>
      </c>
      <c r="H3" s="200" t="s">
        <v>149</v>
      </c>
    </row>
    <row r="4" spans="1:8" ht="15.75" thickBot="1">
      <c r="A4" s="223"/>
      <c r="B4" s="224" t="s">
        <v>226</v>
      </c>
      <c r="C4" s="224" t="s">
        <v>227</v>
      </c>
      <c r="D4" s="225" t="s">
        <v>228</v>
      </c>
      <c r="G4" s="175" t="s">
        <v>136</v>
      </c>
      <c r="H4" s="201" t="s">
        <v>179</v>
      </c>
    </row>
    <row r="5" spans="1:5" ht="15">
      <c r="A5" s="226" t="s">
        <v>9</v>
      </c>
      <c r="B5" s="233">
        <v>5367</v>
      </c>
      <c r="C5" s="233" t="s">
        <v>28</v>
      </c>
      <c r="D5" s="234" t="s">
        <v>28</v>
      </c>
      <c r="E5" s="197" t="s">
        <v>28</v>
      </c>
    </row>
    <row r="6" spans="1:6" ht="15">
      <c r="A6" s="226" t="s">
        <v>10</v>
      </c>
      <c r="B6" s="222"/>
      <c r="C6" s="222"/>
      <c r="D6" s="227"/>
      <c r="E6" s="238"/>
      <c r="F6" s="197" t="s">
        <v>184</v>
      </c>
    </row>
    <row r="7" spans="1:7" ht="15">
      <c r="A7" s="228" t="s">
        <v>11</v>
      </c>
      <c r="B7" s="221"/>
      <c r="C7" s="221"/>
      <c r="D7" s="229"/>
      <c r="E7" s="197" t="s">
        <v>26</v>
      </c>
      <c r="F7" s="246" t="s">
        <v>175</v>
      </c>
      <c r="G7" s="129"/>
    </row>
    <row r="8" spans="1:7" ht="15">
      <c r="A8" s="228" t="s">
        <v>12</v>
      </c>
      <c r="B8" s="221">
        <v>3922</v>
      </c>
      <c r="C8" s="221" t="s">
        <v>26</v>
      </c>
      <c r="D8" s="229" t="s">
        <v>26</v>
      </c>
      <c r="E8" s="238"/>
      <c r="G8" s="197" t="s">
        <v>185</v>
      </c>
    </row>
    <row r="9" spans="1:8" ht="15">
      <c r="A9" s="226" t="s">
        <v>19</v>
      </c>
      <c r="B9" s="222">
        <v>3232</v>
      </c>
      <c r="C9" s="222" t="s">
        <v>17</v>
      </c>
      <c r="D9" s="227" t="s">
        <v>17</v>
      </c>
      <c r="E9" s="197" t="s">
        <v>181</v>
      </c>
      <c r="G9" s="246" t="s">
        <v>175</v>
      </c>
      <c r="H9" s="129"/>
    </row>
    <row r="10" spans="1:8" ht="15">
      <c r="A10" s="226" t="s">
        <v>223</v>
      </c>
      <c r="B10" s="222">
        <v>2846</v>
      </c>
      <c r="C10" s="222" t="s">
        <v>108</v>
      </c>
      <c r="D10" s="227" t="s">
        <v>25</v>
      </c>
      <c r="E10" s="238" t="s">
        <v>177</v>
      </c>
      <c r="F10" s="197" t="s">
        <v>184</v>
      </c>
      <c r="G10" s="129"/>
      <c r="H10" s="129"/>
    </row>
    <row r="11" spans="1:8" ht="15">
      <c r="A11" s="228" t="s">
        <v>224</v>
      </c>
      <c r="B11" s="221"/>
      <c r="C11" s="221"/>
      <c r="D11" s="229"/>
      <c r="E11" s="197" t="s">
        <v>24</v>
      </c>
      <c r="F11" s="238" t="s">
        <v>176</v>
      </c>
      <c r="H11" s="129"/>
    </row>
    <row r="12" spans="1:8" ht="15">
      <c r="A12" s="230" t="s">
        <v>225</v>
      </c>
      <c r="B12" s="240">
        <v>4449</v>
      </c>
      <c r="C12" s="240" t="s">
        <v>24</v>
      </c>
      <c r="D12" s="241" t="s">
        <v>24</v>
      </c>
      <c r="E12" s="238"/>
      <c r="H12" s="245" t="s">
        <v>186</v>
      </c>
    </row>
    <row r="13" spans="1:8" ht="15">
      <c r="A13" s="176"/>
      <c r="B13" s="47"/>
      <c r="C13" s="47"/>
      <c r="D13" s="47"/>
      <c r="F13" s="77"/>
      <c r="G13" s="77"/>
      <c r="H13" s="246" t="s">
        <v>183</v>
      </c>
    </row>
    <row r="14" spans="1:8" ht="15">
      <c r="A14" s="226" t="s">
        <v>234</v>
      </c>
      <c r="B14" s="233">
        <v>4073</v>
      </c>
      <c r="C14" s="233" t="s">
        <v>106</v>
      </c>
      <c r="D14" s="234" t="s">
        <v>25</v>
      </c>
      <c r="E14" s="197" t="s">
        <v>106</v>
      </c>
      <c r="H14" s="195"/>
    </row>
    <row r="15" spans="1:8" ht="15">
      <c r="A15" s="226" t="s">
        <v>235</v>
      </c>
      <c r="B15" s="222"/>
      <c r="C15" s="222"/>
      <c r="D15" s="227"/>
      <c r="E15" s="238"/>
      <c r="F15" s="197" t="s">
        <v>184</v>
      </c>
      <c r="H15" s="195"/>
    </row>
    <row r="16" spans="1:8" ht="15">
      <c r="A16" s="228" t="s">
        <v>236</v>
      </c>
      <c r="B16" s="221">
        <v>2959</v>
      </c>
      <c r="C16" s="221" t="s">
        <v>102</v>
      </c>
      <c r="D16" s="229" t="s">
        <v>3</v>
      </c>
      <c r="E16" s="197" t="s">
        <v>181</v>
      </c>
      <c r="F16" s="246" t="s">
        <v>177</v>
      </c>
      <c r="G16" s="129"/>
      <c r="H16" s="195"/>
    </row>
    <row r="17" spans="1:8" ht="15">
      <c r="A17" s="228" t="s">
        <v>237</v>
      </c>
      <c r="B17" s="221">
        <v>3808</v>
      </c>
      <c r="C17" s="221" t="s">
        <v>20</v>
      </c>
      <c r="D17" s="229" t="s">
        <v>20</v>
      </c>
      <c r="E17" s="238" t="s">
        <v>178</v>
      </c>
      <c r="G17" s="197" t="s">
        <v>185</v>
      </c>
      <c r="H17" s="195"/>
    </row>
    <row r="18" spans="1:8" ht="15">
      <c r="A18" s="226" t="s">
        <v>238</v>
      </c>
      <c r="B18" s="222">
        <v>3128</v>
      </c>
      <c r="C18" s="222" t="s">
        <v>107</v>
      </c>
      <c r="D18" s="227" t="s">
        <v>125</v>
      </c>
      <c r="E18" s="197" t="s">
        <v>107</v>
      </c>
      <c r="G18" s="238" t="s">
        <v>176</v>
      </c>
      <c r="H18" s="77"/>
    </row>
    <row r="19" spans="1:8" ht="15">
      <c r="A19" s="226" t="s">
        <v>239</v>
      </c>
      <c r="B19" s="222"/>
      <c r="C19" s="222"/>
      <c r="D19" s="227"/>
      <c r="E19" s="238"/>
      <c r="F19" s="197" t="s">
        <v>184</v>
      </c>
      <c r="G19" s="129"/>
      <c r="H19" s="77"/>
    </row>
    <row r="20" spans="1:8" ht="15">
      <c r="A20" s="228" t="s">
        <v>240</v>
      </c>
      <c r="B20" s="221"/>
      <c r="C20" s="221"/>
      <c r="D20" s="229"/>
      <c r="E20" s="197" t="s">
        <v>101</v>
      </c>
      <c r="F20" s="238" t="s">
        <v>178</v>
      </c>
      <c r="H20" s="77"/>
    </row>
    <row r="21" spans="1:8" ht="15">
      <c r="A21" s="230" t="s">
        <v>241</v>
      </c>
      <c r="B21" s="240">
        <v>4610</v>
      </c>
      <c r="C21" s="240" t="s">
        <v>101</v>
      </c>
      <c r="D21" s="241" t="s">
        <v>3</v>
      </c>
      <c r="E21" s="238"/>
      <c r="H21" s="77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&amp;CMejlans Bollförening r.f.</oddHeader>
    <oddFooter>&amp;Cwww.mbf.fi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28.8515625" style="0" bestFit="1" customWidth="1"/>
    <col min="4" max="4" width="14.8515625" style="0" bestFit="1" customWidth="1"/>
    <col min="5" max="9" width="18.7109375" style="0" customWidth="1"/>
  </cols>
  <sheetData>
    <row r="1" ht="15.75" thickBot="1">
      <c r="B1" s="247" t="s">
        <v>372</v>
      </c>
    </row>
    <row r="2" spans="7:8" ht="15">
      <c r="G2" s="173" t="s">
        <v>134</v>
      </c>
      <c r="H2" s="199" t="s">
        <v>137</v>
      </c>
    </row>
    <row r="3" spans="7:8" ht="15">
      <c r="G3" s="174" t="s">
        <v>135</v>
      </c>
      <c r="H3" s="200" t="s">
        <v>150</v>
      </c>
    </row>
    <row r="4" spans="1:8" ht="15.75" thickBot="1">
      <c r="A4" s="223"/>
      <c r="B4" s="224" t="s">
        <v>226</v>
      </c>
      <c r="C4" s="224" t="s">
        <v>227</v>
      </c>
      <c r="D4" s="225" t="s">
        <v>228</v>
      </c>
      <c r="G4" s="175" t="s">
        <v>136</v>
      </c>
      <c r="H4" s="201" t="s">
        <v>179</v>
      </c>
    </row>
    <row r="5" spans="1:5" ht="15">
      <c r="A5" s="226" t="s">
        <v>9</v>
      </c>
      <c r="B5" s="233">
        <v>5683</v>
      </c>
      <c r="C5" s="233" t="s">
        <v>109</v>
      </c>
      <c r="D5" s="234" t="s">
        <v>20</v>
      </c>
      <c r="E5" s="197" t="s">
        <v>109</v>
      </c>
    </row>
    <row r="6" spans="1:6" ht="15">
      <c r="A6" s="226" t="s">
        <v>10</v>
      </c>
      <c r="B6" s="222"/>
      <c r="C6" s="222"/>
      <c r="D6" s="227"/>
      <c r="E6" s="238"/>
      <c r="F6" s="197" t="s">
        <v>180</v>
      </c>
    </row>
    <row r="7" spans="1:7" ht="15">
      <c r="A7" s="228" t="s">
        <v>11</v>
      </c>
      <c r="B7" s="221">
        <v>3239</v>
      </c>
      <c r="C7" s="221" t="s">
        <v>222</v>
      </c>
      <c r="D7" s="229" t="s">
        <v>25</v>
      </c>
      <c r="E7" s="197" t="s">
        <v>173</v>
      </c>
      <c r="F7" s="246" t="s">
        <v>175</v>
      </c>
      <c r="G7" s="129"/>
    </row>
    <row r="8" spans="1:7" ht="15">
      <c r="A8" s="228" t="s">
        <v>12</v>
      </c>
      <c r="B8" s="221">
        <v>4449</v>
      </c>
      <c r="C8" s="221" t="s">
        <v>24</v>
      </c>
      <c r="D8" s="229" t="s">
        <v>24</v>
      </c>
      <c r="E8" s="238" t="s">
        <v>174</v>
      </c>
      <c r="G8" s="197" t="s">
        <v>181</v>
      </c>
    </row>
    <row r="9" spans="1:8" ht="15">
      <c r="A9" s="226" t="s">
        <v>19</v>
      </c>
      <c r="B9" s="222">
        <v>3922</v>
      </c>
      <c r="C9" s="222" t="s">
        <v>26</v>
      </c>
      <c r="D9" s="227" t="s">
        <v>26</v>
      </c>
      <c r="E9" s="197" t="s">
        <v>173</v>
      </c>
      <c r="G9" s="246" t="s">
        <v>175</v>
      </c>
      <c r="H9" s="129"/>
    </row>
    <row r="10" spans="1:8" ht="15">
      <c r="A10" s="226" t="s">
        <v>223</v>
      </c>
      <c r="B10" s="222">
        <v>3467</v>
      </c>
      <c r="C10" s="222" t="s">
        <v>110</v>
      </c>
      <c r="D10" s="227" t="s">
        <v>20</v>
      </c>
      <c r="E10" s="238" t="s">
        <v>175</v>
      </c>
      <c r="F10" s="197" t="s">
        <v>180</v>
      </c>
      <c r="G10" s="129"/>
      <c r="H10" s="129"/>
    </row>
    <row r="11" spans="1:8" ht="15">
      <c r="A11" s="228" t="s">
        <v>224</v>
      </c>
      <c r="B11" s="221"/>
      <c r="C11" s="221"/>
      <c r="D11" s="229"/>
      <c r="E11" s="197" t="s">
        <v>27</v>
      </c>
      <c r="F11" s="238" t="s">
        <v>176</v>
      </c>
      <c r="H11" s="129"/>
    </row>
    <row r="12" spans="1:8" ht="15">
      <c r="A12" s="230" t="s">
        <v>225</v>
      </c>
      <c r="B12" s="240">
        <v>5080</v>
      </c>
      <c r="C12" s="240" t="s">
        <v>27</v>
      </c>
      <c r="D12" s="241" t="s">
        <v>27</v>
      </c>
      <c r="E12" s="238"/>
      <c r="H12" s="245" t="s">
        <v>182</v>
      </c>
    </row>
    <row r="13" spans="1:8" ht="15">
      <c r="A13" s="176"/>
      <c r="B13" s="47"/>
      <c r="C13" s="47"/>
      <c r="D13" s="47"/>
      <c r="F13" s="77"/>
      <c r="G13" s="77"/>
      <c r="H13" s="246" t="s">
        <v>183</v>
      </c>
    </row>
    <row r="14" spans="1:8" ht="15">
      <c r="A14" s="226" t="s">
        <v>234</v>
      </c>
      <c r="B14" s="233">
        <v>5285</v>
      </c>
      <c r="C14" s="233" t="s">
        <v>30</v>
      </c>
      <c r="D14" s="234" t="s">
        <v>30</v>
      </c>
      <c r="E14" s="197" t="s">
        <v>173</v>
      </c>
      <c r="H14" s="195"/>
    </row>
    <row r="15" spans="1:8" ht="15">
      <c r="A15" s="226" t="s">
        <v>235</v>
      </c>
      <c r="B15" s="222">
        <v>2650</v>
      </c>
      <c r="C15" s="222" t="s">
        <v>32</v>
      </c>
      <c r="D15" s="227" t="s">
        <v>32</v>
      </c>
      <c r="E15" s="238" t="s">
        <v>176</v>
      </c>
      <c r="F15" s="197" t="s">
        <v>180</v>
      </c>
      <c r="H15" s="195"/>
    </row>
    <row r="16" spans="1:8" ht="15">
      <c r="A16" s="228" t="s">
        <v>236</v>
      </c>
      <c r="B16" s="221">
        <v>2959</v>
      </c>
      <c r="C16" s="221" t="s">
        <v>102</v>
      </c>
      <c r="D16" s="229" t="s">
        <v>3</v>
      </c>
      <c r="E16" s="197" t="s">
        <v>173</v>
      </c>
      <c r="F16" s="246" t="s">
        <v>177</v>
      </c>
      <c r="G16" s="129"/>
      <c r="H16" s="195"/>
    </row>
    <row r="17" spans="1:8" ht="15">
      <c r="A17" s="228" t="s">
        <v>237</v>
      </c>
      <c r="B17" s="221">
        <v>4424</v>
      </c>
      <c r="C17" s="221" t="s">
        <v>106</v>
      </c>
      <c r="D17" s="229" t="s">
        <v>25</v>
      </c>
      <c r="E17" s="238" t="s">
        <v>177</v>
      </c>
      <c r="G17" s="197" t="s">
        <v>181</v>
      </c>
      <c r="H17" s="195"/>
    </row>
    <row r="18" spans="1:8" ht="15">
      <c r="A18" s="226" t="s">
        <v>238</v>
      </c>
      <c r="B18" s="222">
        <v>4610</v>
      </c>
      <c r="C18" s="222" t="s">
        <v>101</v>
      </c>
      <c r="D18" s="227" t="s">
        <v>3</v>
      </c>
      <c r="E18" s="197" t="s">
        <v>173</v>
      </c>
      <c r="G18" s="238" t="s">
        <v>176</v>
      </c>
      <c r="H18" s="77"/>
    </row>
    <row r="19" spans="1:8" ht="15">
      <c r="A19" s="226" t="s">
        <v>239</v>
      </c>
      <c r="B19" s="222">
        <v>3692</v>
      </c>
      <c r="C19" s="222" t="s">
        <v>33</v>
      </c>
      <c r="D19" s="227" t="s">
        <v>33</v>
      </c>
      <c r="E19" s="238" t="s">
        <v>178</v>
      </c>
      <c r="F19" s="197" t="s">
        <v>180</v>
      </c>
      <c r="G19" s="129"/>
      <c r="H19" s="77"/>
    </row>
    <row r="20" spans="1:8" ht="15">
      <c r="A20" s="228" t="s">
        <v>240</v>
      </c>
      <c r="B20" s="221"/>
      <c r="C20" s="221"/>
      <c r="D20" s="229"/>
      <c r="E20" s="197" t="s">
        <v>28</v>
      </c>
      <c r="F20" s="238" t="s">
        <v>178</v>
      </c>
      <c r="H20" s="77"/>
    </row>
    <row r="21" spans="1:8" ht="15">
      <c r="A21" s="230" t="s">
        <v>241</v>
      </c>
      <c r="B21" s="240">
        <v>5367</v>
      </c>
      <c r="C21" s="240" t="s">
        <v>28</v>
      </c>
      <c r="D21" s="241" t="s">
        <v>28</v>
      </c>
      <c r="E21" s="238"/>
      <c r="H21" s="77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&amp;CMejlans Bollförening r.f.</oddHeader>
    <oddFooter>&amp;Cwww.mbf.fi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7" width="18.7109375" style="0" customWidth="1"/>
  </cols>
  <sheetData>
    <row r="1" spans="1:2" ht="15.75" thickBot="1">
      <c r="A1" s="267"/>
      <c r="B1" s="247" t="s">
        <v>372</v>
      </c>
    </row>
    <row r="2" spans="6:7" ht="15">
      <c r="F2" s="173" t="s">
        <v>134</v>
      </c>
      <c r="G2" s="199" t="s">
        <v>137</v>
      </c>
    </row>
    <row r="3" spans="6:7" ht="15">
      <c r="F3" s="174" t="s">
        <v>135</v>
      </c>
      <c r="G3" s="200" t="s">
        <v>138</v>
      </c>
    </row>
    <row r="4" spans="1:7" ht="15.75" thickBot="1">
      <c r="A4" s="223"/>
      <c r="B4" s="224" t="s">
        <v>226</v>
      </c>
      <c r="C4" s="224" t="s">
        <v>227</v>
      </c>
      <c r="D4" s="225" t="s">
        <v>228</v>
      </c>
      <c r="F4" s="175" t="s">
        <v>136</v>
      </c>
      <c r="G4" s="201" t="s">
        <v>216</v>
      </c>
    </row>
    <row r="5" spans="1:5" ht="15">
      <c r="A5" s="226" t="s">
        <v>9</v>
      </c>
      <c r="B5" s="222"/>
      <c r="C5" s="222"/>
      <c r="D5" s="227"/>
      <c r="E5" s="197"/>
    </row>
    <row r="6" spans="1:6" ht="15">
      <c r="A6" s="226" t="s">
        <v>10</v>
      </c>
      <c r="B6" s="222"/>
      <c r="C6" s="222"/>
      <c r="D6" s="227"/>
      <c r="E6" s="238"/>
      <c r="F6" s="197">
        <v>0.625</v>
      </c>
    </row>
    <row r="7" spans="1:7" ht="15">
      <c r="A7" s="228" t="s">
        <v>11</v>
      </c>
      <c r="B7" s="221"/>
      <c r="C7" s="221"/>
      <c r="D7" s="229"/>
      <c r="E7" s="197">
        <v>0.6041666666666666</v>
      </c>
      <c r="F7" s="246" t="s">
        <v>208</v>
      </c>
      <c r="G7" s="129"/>
    </row>
    <row r="8" spans="1:7" ht="15">
      <c r="A8" s="228" t="s">
        <v>12</v>
      </c>
      <c r="B8" s="221"/>
      <c r="C8" s="221"/>
      <c r="D8" s="229"/>
      <c r="E8" s="238" t="s">
        <v>208</v>
      </c>
      <c r="G8" s="245">
        <v>0.6666666666666666</v>
      </c>
    </row>
    <row r="9" spans="1:7" ht="15">
      <c r="A9" s="226" t="s">
        <v>19</v>
      </c>
      <c r="B9" s="222"/>
      <c r="C9" s="222"/>
      <c r="D9" s="227"/>
      <c r="E9" s="197">
        <v>0.6041666666666666</v>
      </c>
      <c r="G9" s="246" t="s">
        <v>205</v>
      </c>
    </row>
    <row r="10" spans="1:7" ht="15">
      <c r="A10" s="226" t="s">
        <v>223</v>
      </c>
      <c r="B10" s="222"/>
      <c r="C10" s="222"/>
      <c r="D10" s="227"/>
      <c r="E10" s="238" t="s">
        <v>209</v>
      </c>
      <c r="F10" s="197">
        <v>0.625</v>
      </c>
      <c r="G10" s="129"/>
    </row>
    <row r="11" spans="1:6" ht="15">
      <c r="A11" s="228" t="s">
        <v>224</v>
      </c>
      <c r="B11" s="221"/>
      <c r="C11" s="221"/>
      <c r="D11" s="229"/>
      <c r="E11" s="197"/>
      <c r="F11" s="238" t="s">
        <v>208</v>
      </c>
    </row>
    <row r="12" spans="1:5" ht="15">
      <c r="A12" s="230" t="s">
        <v>225</v>
      </c>
      <c r="B12" s="231"/>
      <c r="C12" s="231"/>
      <c r="D12" s="232"/>
      <c r="E12" s="238"/>
    </row>
    <row r="13" spans="1:5" ht="15">
      <c r="A13" s="176"/>
      <c r="B13" s="47"/>
      <c r="C13" s="47"/>
      <c r="D13" s="47"/>
      <c r="E13" s="47"/>
    </row>
    <row r="14" ht="15">
      <c r="A14" s="247" t="s">
        <v>218</v>
      </c>
    </row>
    <row r="15" spans="1:4" ht="15">
      <c r="A15" s="223"/>
      <c r="B15" s="224" t="s">
        <v>226</v>
      </c>
      <c r="C15" s="224" t="s">
        <v>227</v>
      </c>
      <c r="D15" s="225" t="s">
        <v>228</v>
      </c>
    </row>
    <row r="16" spans="1:5" ht="15">
      <c r="A16" s="226" t="s">
        <v>9</v>
      </c>
      <c r="B16" s="222"/>
      <c r="C16" s="222"/>
      <c r="D16" s="227"/>
      <c r="E16" s="197">
        <v>0.625</v>
      </c>
    </row>
    <row r="17" spans="1:6" ht="15">
      <c r="A17" s="226" t="s">
        <v>10</v>
      </c>
      <c r="B17" s="222"/>
      <c r="C17" s="222"/>
      <c r="D17" s="227"/>
      <c r="E17" s="238" t="s">
        <v>202</v>
      </c>
      <c r="F17" s="245">
        <v>0.6458333333333334</v>
      </c>
    </row>
    <row r="18" spans="1:7" ht="15">
      <c r="A18" s="228" t="s">
        <v>11</v>
      </c>
      <c r="B18" s="221"/>
      <c r="C18" s="221"/>
      <c r="D18" s="229"/>
      <c r="E18" s="197">
        <v>0.625</v>
      </c>
      <c r="F18" s="246" t="s">
        <v>205</v>
      </c>
      <c r="G18" s="47"/>
    </row>
    <row r="19" spans="1:7" ht="15">
      <c r="A19" s="228" t="s">
        <v>12</v>
      </c>
      <c r="B19" s="221"/>
      <c r="C19" s="221"/>
      <c r="D19" s="229"/>
      <c r="E19" s="238" t="s">
        <v>203</v>
      </c>
      <c r="G19" s="242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T21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23.140625" style="0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25" width="9.140625" style="0" hidden="1" customWidth="1" outlineLevel="1"/>
    <col min="26" max="36" width="0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ht="15.75" thickBot="1"/>
    <row r="2" spans="2:22" ht="16.5" thickTop="1">
      <c r="B2" s="1"/>
      <c r="C2" s="177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339" t="s">
        <v>21</v>
      </c>
      <c r="M2" s="340"/>
      <c r="N2" s="340"/>
      <c r="O2" s="341"/>
      <c r="P2" s="342" t="s">
        <v>2</v>
      </c>
      <c r="Q2" s="343"/>
      <c r="R2" s="343"/>
      <c r="S2" s="344">
        <v>1</v>
      </c>
      <c r="T2" s="344"/>
      <c r="U2" s="389"/>
      <c r="V2" s="47"/>
    </row>
    <row r="3" spans="2:46" ht="16.5" thickBot="1">
      <c r="B3" s="7"/>
      <c r="C3" s="178"/>
      <c r="D3" s="8" t="s">
        <v>3</v>
      </c>
      <c r="E3" s="9" t="s">
        <v>4</v>
      </c>
      <c r="F3" s="347" t="s">
        <v>217</v>
      </c>
      <c r="G3" s="348"/>
      <c r="H3" s="349"/>
      <c r="I3" s="350" t="s">
        <v>5</v>
      </c>
      <c r="J3" s="351"/>
      <c r="K3" s="351"/>
      <c r="L3" s="352">
        <v>41342</v>
      </c>
      <c r="M3" s="352"/>
      <c r="N3" s="352"/>
      <c r="O3" s="353"/>
      <c r="P3" s="10" t="s">
        <v>6</v>
      </c>
      <c r="Q3" s="192"/>
      <c r="R3" s="192"/>
      <c r="S3" s="354">
        <v>0.7291666666666666</v>
      </c>
      <c r="T3" s="355"/>
      <c r="U3" s="356"/>
      <c r="V3" s="47"/>
      <c r="AM3" s="357" t="s">
        <v>373</v>
      </c>
      <c r="AN3" s="358"/>
      <c r="AO3" s="247"/>
      <c r="AP3" s="247"/>
      <c r="AQ3" s="247"/>
      <c r="AR3" s="247"/>
      <c r="AS3" s="268" t="s">
        <v>374</v>
      </c>
      <c r="AT3" s="268" t="s">
        <v>375</v>
      </c>
    </row>
    <row r="4" spans="2:46" ht="16.5" thickTop="1">
      <c r="B4" s="48"/>
      <c r="C4" s="13" t="s">
        <v>151</v>
      </c>
      <c r="D4" s="13" t="s">
        <v>7</v>
      </c>
      <c r="E4" s="14" t="s">
        <v>8</v>
      </c>
      <c r="F4" s="386" t="s">
        <v>9</v>
      </c>
      <c r="G4" s="387"/>
      <c r="H4" s="386" t="s">
        <v>10</v>
      </c>
      <c r="I4" s="387"/>
      <c r="J4" s="386" t="s">
        <v>11</v>
      </c>
      <c r="K4" s="387"/>
      <c r="L4" s="386" t="s">
        <v>12</v>
      </c>
      <c r="M4" s="387"/>
      <c r="N4" s="386" t="s">
        <v>19</v>
      </c>
      <c r="O4" s="387"/>
      <c r="P4" s="49" t="s">
        <v>13</v>
      </c>
      <c r="Q4" s="50" t="s">
        <v>14</v>
      </c>
      <c r="R4" s="380" t="s">
        <v>15</v>
      </c>
      <c r="S4" s="381"/>
      <c r="T4" s="382" t="s">
        <v>16</v>
      </c>
      <c r="U4" s="383"/>
      <c r="V4" s="47"/>
      <c r="W4" s="168" t="s">
        <v>64</v>
      </c>
      <c r="X4" s="169"/>
      <c r="Y4" s="170" t="s">
        <v>65</v>
      </c>
      <c r="AL4" s="269" t="s">
        <v>376</v>
      </c>
      <c r="AM4" s="270" t="s">
        <v>377</v>
      </c>
      <c r="AN4" s="270" t="s">
        <v>378</v>
      </c>
      <c r="AO4" s="271" t="s">
        <v>379</v>
      </c>
      <c r="AP4" s="273" t="s">
        <v>380</v>
      </c>
      <c r="AQ4" s="272" t="s">
        <v>381</v>
      </c>
      <c r="AR4" s="273" t="s">
        <v>382</v>
      </c>
      <c r="AS4" s="269" t="s">
        <v>383</v>
      </c>
      <c r="AT4" s="274" t="s">
        <v>384</v>
      </c>
    </row>
    <row r="5" spans="2:46" ht="15">
      <c r="B5" s="51" t="s">
        <v>9</v>
      </c>
      <c r="C5" s="185">
        <v>1145</v>
      </c>
      <c r="D5" s="52" t="s">
        <v>251</v>
      </c>
      <c r="E5" s="53" t="s">
        <v>18</v>
      </c>
      <c r="F5" s="54"/>
      <c r="G5" s="55"/>
      <c r="H5" s="56">
        <f>R21</f>
      </c>
      <c r="I5" s="57">
        <f>S21</f>
      </c>
      <c r="J5" s="56">
        <f>R17</f>
      </c>
      <c r="K5" s="57">
        <f>S17</f>
      </c>
      <c r="L5" s="56">
        <f>R15</f>
      </c>
      <c r="M5" s="57">
        <f>S15</f>
      </c>
      <c r="N5" s="56">
        <f>R12</f>
      </c>
      <c r="O5" s="57">
        <f>S12</f>
      </c>
      <c r="P5" s="58">
        <f>IF(SUM(F5:O5)=0,"",COUNTIF(G5:G9,3))</f>
      </c>
      <c r="Q5" s="59">
        <f>IF(SUM(F5:O5)=0,"",COUNTIF(F5:F9,3))</f>
      </c>
      <c r="R5" s="28">
        <f>IF(SUM(F5:O5)=0,"",SUM(G5:G9))</f>
      </c>
      <c r="S5" s="29">
        <f>IF(SUM(F5:O5)=0,"",SUM(F5:F9))</f>
      </c>
      <c r="T5" s="384"/>
      <c r="U5" s="385"/>
      <c r="V5" s="47"/>
      <c r="W5" s="171">
        <f>+W12+W15+W17+W21</f>
        <v>0</v>
      </c>
      <c r="X5" s="172">
        <f>+X12+X15+X17+X21</f>
        <v>0</v>
      </c>
      <c r="Y5" s="83">
        <f>+W5-X5</f>
        <v>0</v>
      </c>
      <c r="AL5" s="286"/>
      <c r="AM5" s="205">
        <f aca="true" t="shared" si="0" ref="AM5:AR5">AM12+AM15+AM17+AM21</f>
        <v>0</v>
      </c>
      <c r="AN5" s="205">
        <f t="shared" si="0"/>
        <v>0</v>
      </c>
      <c r="AO5" s="275">
        <f t="shared" si="0"/>
        <v>0</v>
      </c>
      <c r="AP5" s="277">
        <f t="shared" si="0"/>
        <v>0</v>
      </c>
      <c r="AQ5" s="275">
        <f t="shared" si="0"/>
        <v>0</v>
      </c>
      <c r="AR5" s="277">
        <f t="shared" si="0"/>
        <v>0</v>
      </c>
      <c r="AS5" s="278" t="e">
        <f>AO5/AP5</f>
        <v>#DIV/0!</v>
      </c>
      <c r="AT5" s="279" t="e">
        <f>AQ5/AR5</f>
        <v>#DIV/0!</v>
      </c>
    </row>
    <row r="6" spans="2:46" ht="15">
      <c r="B6" s="60" t="s">
        <v>10</v>
      </c>
      <c r="C6" s="186">
        <v>1079</v>
      </c>
      <c r="D6" s="52" t="s">
        <v>253</v>
      </c>
      <c r="E6" s="53" t="s">
        <v>22</v>
      </c>
      <c r="F6" s="61">
        <f>S21</f>
      </c>
      <c r="G6" s="62">
        <f>R21</f>
      </c>
      <c r="H6" s="63"/>
      <c r="I6" s="64"/>
      <c r="J6" s="65">
        <f>R19</f>
      </c>
      <c r="K6" s="66">
        <f>S19</f>
      </c>
      <c r="L6" s="65">
        <f>R13</f>
      </c>
      <c r="M6" s="66">
        <f>S13</f>
      </c>
      <c r="N6" s="65">
        <f>R16</f>
      </c>
      <c r="O6" s="66">
        <f>S16</f>
      </c>
      <c r="P6" s="58">
        <f>IF(SUM(F6:O6)=0,"",COUNTIF(I5:I9,3))</f>
      </c>
      <c r="Q6" s="59">
        <f>IF(SUM(F6:O6)=0,"",COUNTIF(H5:H9,3))</f>
      </c>
      <c r="R6" s="28">
        <f>IF(SUM(F6:O6)=0,"",SUM(I5:I9))</f>
      </c>
      <c r="S6" s="29">
        <f>IF(SUM(F6:O6)=0,"",SUM(H5:H9))</f>
      </c>
      <c r="T6" s="384"/>
      <c r="U6" s="385"/>
      <c r="V6" s="47"/>
      <c r="W6" s="171">
        <f>+W13+W16+W19+X21</f>
        <v>0</v>
      </c>
      <c r="X6" s="172">
        <f>+X13+X16+X19+W21</f>
        <v>0</v>
      </c>
      <c r="Y6" s="83">
        <f>+W6-X6</f>
        <v>0</v>
      </c>
      <c r="AL6" s="287"/>
      <c r="AM6" s="205">
        <f>AM13+AM16+AM19+AN21</f>
        <v>0</v>
      </c>
      <c r="AN6" s="205">
        <f>AN13+AN16+AN19+AM21</f>
        <v>0</v>
      </c>
      <c r="AO6" s="275">
        <f>AO13+AO16+AO19+AP21</f>
        <v>0</v>
      </c>
      <c r="AP6" s="277">
        <f>AP13+AP16+AP19+AO21</f>
        <v>0</v>
      </c>
      <c r="AQ6" s="275">
        <f>AQ13+AQ16+AQ19+AR21</f>
        <v>0</v>
      </c>
      <c r="AR6" s="277">
        <f>AR13+AR16+AR19+AQ21</f>
        <v>0</v>
      </c>
      <c r="AS6" s="278" t="e">
        <f>AO6/AP6</f>
        <v>#DIV/0!</v>
      </c>
      <c r="AT6" s="279" t="e">
        <f>AQ6/AR6</f>
        <v>#DIV/0!</v>
      </c>
    </row>
    <row r="7" spans="2:46" ht="15">
      <c r="B7" s="60" t="s">
        <v>11</v>
      </c>
      <c r="C7" s="186">
        <v>1056</v>
      </c>
      <c r="D7" s="52" t="s">
        <v>250</v>
      </c>
      <c r="E7" s="53" t="s">
        <v>3</v>
      </c>
      <c r="F7" s="67">
        <f>S17</f>
      </c>
      <c r="G7" s="62">
        <f>R17</f>
      </c>
      <c r="H7" s="67">
        <f>S19</f>
      </c>
      <c r="I7" s="62">
        <f>R19</f>
      </c>
      <c r="J7" s="63"/>
      <c r="K7" s="64"/>
      <c r="L7" s="65">
        <f>R20</f>
      </c>
      <c r="M7" s="66">
        <f>S20</f>
      </c>
      <c r="N7" s="65">
        <f>R14</f>
      </c>
      <c r="O7" s="66">
        <f>S14</f>
      </c>
      <c r="P7" s="58">
        <f>IF(SUM(F7:O7)=0,"",COUNTIF(K5:K9,3))</f>
      </c>
      <c r="Q7" s="59">
        <f>IF(SUM(F7:O7)=0,"",COUNTIF(J5:J9,3))</f>
      </c>
      <c r="R7" s="28">
        <f>IF(SUM(F7:O7)=0,"",SUM(K5:K9))</f>
      </c>
      <c r="S7" s="29">
        <f>IF(SUM(F7:O7)=0,"",SUM(J5:J9))</f>
      </c>
      <c r="T7" s="384"/>
      <c r="U7" s="385"/>
      <c r="V7" s="47"/>
      <c r="W7" s="171">
        <f>+W14+X17+X19+W20</f>
        <v>0</v>
      </c>
      <c r="X7" s="172">
        <f>+X14+W17+W19+X20</f>
        <v>0</v>
      </c>
      <c r="Y7" s="83">
        <f>+W7-X7</f>
        <v>0</v>
      </c>
      <c r="AL7" s="287"/>
      <c r="AM7" s="205">
        <f>AM14+AN17+AN19+AM20</f>
        <v>0</v>
      </c>
      <c r="AN7" s="205">
        <f>AN14+AM17+AM19+AN20</f>
        <v>0</v>
      </c>
      <c r="AO7" s="275">
        <f>AO14+AP17+AP19+AO20</f>
        <v>0</v>
      </c>
      <c r="AP7" s="277">
        <f>AP14+AO17+AO19+AP20</f>
        <v>0</v>
      </c>
      <c r="AQ7" s="275">
        <f>AQ14+AR17+AR19+AQ20</f>
        <v>0</v>
      </c>
      <c r="AR7" s="277">
        <f>AR14+AQ17+AQ19+AR20</f>
        <v>0</v>
      </c>
      <c r="AS7" s="278" t="e">
        <f>AO7/AP7</f>
        <v>#DIV/0!</v>
      </c>
      <c r="AT7" s="279" t="e">
        <f>AQ7/AR7</f>
        <v>#DIV/0!</v>
      </c>
    </row>
    <row r="8" spans="2:46" ht="15">
      <c r="B8" s="60" t="s">
        <v>12</v>
      </c>
      <c r="C8" s="186">
        <v>1016</v>
      </c>
      <c r="D8" s="52" t="s">
        <v>254</v>
      </c>
      <c r="E8" s="53" t="s">
        <v>3</v>
      </c>
      <c r="F8" s="67">
        <f>S15</f>
      </c>
      <c r="G8" s="62">
        <f>R15</f>
      </c>
      <c r="H8" s="67">
        <f>S13</f>
      </c>
      <c r="I8" s="62">
        <f>R13</f>
      </c>
      <c r="J8" s="67">
        <f>S20</f>
      </c>
      <c r="K8" s="62">
        <f>R20</f>
      </c>
      <c r="L8" s="63"/>
      <c r="M8" s="64"/>
      <c r="N8" s="65">
        <f>R18</f>
      </c>
      <c r="O8" s="66">
        <f>S18</f>
      </c>
      <c r="P8" s="58">
        <f>IF(SUM(F8:O8)=0,"",COUNTIF(M5:M9,3))</f>
      </c>
      <c r="Q8" s="59">
        <f>IF(SUM(F8:O8)=0,"",COUNTIF(L5:L9,3))</f>
      </c>
      <c r="R8" s="28">
        <f>IF(SUM(F8:O8)=0,"",SUM(M5:M9))</f>
      </c>
      <c r="S8" s="29">
        <f>IF(SUM(F8:O8)=0,"",SUM(L5:L9))</f>
      </c>
      <c r="T8" s="384"/>
      <c r="U8" s="385"/>
      <c r="V8" s="47"/>
      <c r="W8" s="171">
        <f>+X13+X15+W18+X20</f>
        <v>0</v>
      </c>
      <c r="X8" s="172">
        <f>+W13+W15+X18+W20</f>
        <v>0</v>
      </c>
      <c r="Y8" s="83">
        <f>+W8-X8</f>
        <v>0</v>
      </c>
      <c r="AL8" s="287"/>
      <c r="AM8" s="205">
        <f>AN13+AN15+AM18+AN20</f>
        <v>0</v>
      </c>
      <c r="AN8" s="205">
        <f>AM13+AM15+AN18+AM20</f>
        <v>0</v>
      </c>
      <c r="AO8" s="275">
        <f>AP13+AP15+AO18+AP20</f>
        <v>0</v>
      </c>
      <c r="AP8" s="277">
        <f>AO13+AO15+AP18+AO20</f>
        <v>0</v>
      </c>
      <c r="AQ8" s="275">
        <f>AR13+AR15+AQ18+AR20</f>
        <v>0</v>
      </c>
      <c r="AR8" s="277">
        <f>AQ13+AQ15+AR18+AQ20</f>
        <v>0</v>
      </c>
      <c r="AS8" s="278" t="e">
        <f>AO8/AP8</f>
        <v>#DIV/0!</v>
      </c>
      <c r="AT8" s="279" t="e">
        <f>AQ8/AR8</f>
        <v>#DIV/0!</v>
      </c>
    </row>
    <row r="9" spans="2:46" ht="15.75" thickBot="1">
      <c r="B9" s="68" t="s">
        <v>19</v>
      </c>
      <c r="C9" s="187">
        <v>955</v>
      </c>
      <c r="D9" s="69" t="s">
        <v>252</v>
      </c>
      <c r="E9" s="70" t="s">
        <v>3</v>
      </c>
      <c r="F9" s="71">
        <f>S12</f>
      </c>
      <c r="G9" s="72">
        <f>R12</f>
      </c>
      <c r="H9" s="71">
        <f>S16</f>
      </c>
      <c r="I9" s="72">
        <f>R16</f>
      </c>
      <c r="J9" s="71">
        <f>S14</f>
      </c>
      <c r="K9" s="72">
        <f>R14</f>
      </c>
      <c r="L9" s="71">
        <f>S18</f>
      </c>
      <c r="M9" s="72">
        <f>R18</f>
      </c>
      <c r="N9" s="73"/>
      <c r="O9" s="74"/>
      <c r="P9" s="75">
        <f>IF(SUM(F9:O9)=0,"",COUNTIF(O5:O9,3))</f>
      </c>
      <c r="Q9" s="72">
        <f>IF(SUM(F9:O9)=0,"",COUNTIF(N5:N9,3))</f>
      </c>
      <c r="R9" s="45">
        <f>IF(SUM(F9:O9)=0,"",SUM(O5:O9))</f>
      </c>
      <c r="S9" s="46">
        <f>IF(SUM(F9:O9)=0,"",SUM(N5:N9))</f>
      </c>
      <c r="T9" s="378"/>
      <c r="U9" s="379"/>
      <c r="V9" s="47"/>
      <c r="W9" s="171">
        <f>+X12+X14+X16+X18</f>
        <v>0</v>
      </c>
      <c r="X9" s="172">
        <f>+W12+W14+W16+W18</f>
        <v>0</v>
      </c>
      <c r="Y9" s="83">
        <f>+W9-X9</f>
        <v>0</v>
      </c>
      <c r="AL9" s="294"/>
      <c r="AM9" s="306">
        <f>AN12+AN14+AN16+AN18</f>
        <v>0</v>
      </c>
      <c r="AN9" s="306">
        <f>AM12+AM14+AM16+AM18</f>
        <v>0</v>
      </c>
      <c r="AO9" s="281">
        <f>AP12+AP14+AP16+AP18</f>
        <v>0</v>
      </c>
      <c r="AP9" s="283">
        <f>AO12+AO14+AO16+AO18</f>
        <v>0</v>
      </c>
      <c r="AQ9" s="281">
        <f>AR12+AR14+AR16+AR18</f>
        <v>0</v>
      </c>
      <c r="AR9" s="283">
        <f>AQ12+AQ14+AQ16+AQ18</f>
        <v>0</v>
      </c>
      <c r="AS9" s="295" t="e">
        <f>AO9/AP9</f>
        <v>#DIV/0!</v>
      </c>
      <c r="AT9" s="296" t="e">
        <f>AQ9/AR9</f>
        <v>#DIV/0!</v>
      </c>
    </row>
    <row r="10" spans="2:27" ht="16.5" hidden="1" outlineLevel="1" thickTop="1">
      <c r="B10" s="131"/>
      <c r="C10" s="188"/>
      <c r="D10" s="85" t="s">
        <v>66</v>
      </c>
      <c r="F10" s="132"/>
      <c r="G10" s="132"/>
      <c r="H10" s="133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4"/>
      <c r="U10" s="134"/>
      <c r="V10" s="135"/>
      <c r="W10" s="136"/>
      <c r="X10" s="137" t="s">
        <v>67</v>
      </c>
      <c r="Y10" s="91">
        <f>SUM(Y5:Y9)</f>
        <v>0</v>
      </c>
      <c r="Z10" s="90" t="str">
        <f>IF(Y10=0,"OK","Virhe")</f>
        <v>OK</v>
      </c>
      <c r="AA10" s="90"/>
    </row>
    <row r="11" spans="2:25" ht="16.5" hidden="1" outlineLevel="1" thickBot="1">
      <c r="B11" s="138"/>
      <c r="C11" s="215"/>
      <c r="D11" s="214" t="s">
        <v>68</v>
      </c>
      <c r="E11" s="139"/>
      <c r="F11" s="139"/>
      <c r="G11" s="140"/>
      <c r="H11" s="375" t="s">
        <v>69</v>
      </c>
      <c r="I11" s="376"/>
      <c r="J11" s="377" t="s">
        <v>70</v>
      </c>
      <c r="K11" s="376"/>
      <c r="L11" s="377" t="s">
        <v>71</v>
      </c>
      <c r="M11" s="376"/>
      <c r="N11" s="377" t="s">
        <v>72</v>
      </c>
      <c r="O11" s="376"/>
      <c r="P11" s="377" t="s">
        <v>73</v>
      </c>
      <c r="Q11" s="376"/>
      <c r="R11" s="375" t="s">
        <v>74</v>
      </c>
      <c r="S11" s="388"/>
      <c r="T11" s="104"/>
      <c r="U11" s="141"/>
      <c r="V11" s="142"/>
      <c r="W11" s="370" t="s">
        <v>64</v>
      </c>
      <c r="X11" s="371"/>
      <c r="Y11" s="143" t="s">
        <v>112</v>
      </c>
    </row>
    <row r="12" spans="2:44" ht="15.75" hidden="1" outlineLevel="1">
      <c r="B12" s="216" t="s">
        <v>113</v>
      </c>
      <c r="C12" s="189"/>
      <c r="D12" s="144" t="str">
        <f>IF(D5&gt;"",D5,"")</f>
        <v>Englund Carina</v>
      </c>
      <c r="E12" s="111" t="str">
        <f>IF(D9&gt;"",D9,"")</f>
        <v>Saarialho Kaarina</v>
      </c>
      <c r="F12" s="145"/>
      <c r="G12" s="146"/>
      <c r="H12" s="372"/>
      <c r="I12" s="373"/>
      <c r="J12" s="372"/>
      <c r="K12" s="373"/>
      <c r="L12" s="374"/>
      <c r="M12" s="373"/>
      <c r="N12" s="372"/>
      <c r="O12" s="373"/>
      <c r="P12" s="372"/>
      <c r="Q12" s="373"/>
      <c r="R12" s="147">
        <f>IF(COUNTA(H12:P12)=0,"",COUNTIF(H12:P12,"&gt;=0"))</f>
      </c>
      <c r="S12" s="148">
        <f>IF(COUNTA(H12:P12)=0,"",(IF(LEFT(H12,1)="-",1,0)+IF(LEFT(J12,1)="-",1,0)+IF(LEFT(L12,1)="-",1,0)+IF(LEFT(N12,1)="-",1,0)+IF(LEFT(P12,1)="-",1,0)))</f>
      </c>
      <c r="T12" s="113"/>
      <c r="U12" s="47"/>
      <c r="V12" s="142"/>
      <c r="W12" s="149">
        <f aca="true" t="shared" si="1" ref="W12:X21">+AA12+AC12+AE12+AG12+AI12</f>
        <v>0</v>
      </c>
      <c r="X12" s="150">
        <f t="shared" si="1"/>
        <v>0</v>
      </c>
      <c r="Y12" s="151">
        <f aca="true" t="shared" si="2" ref="Y12:Y21">+W12-X12</f>
        <v>0</v>
      </c>
      <c r="AA12" s="109">
        <f aca="true" t="shared" si="3" ref="AA12:AA21">IF(H12="",0,IF(LEFT(H12,1)="-",ABS(H12),(IF(H12&gt;9,H12+2,11))))</f>
        <v>0</v>
      </c>
      <c r="AB12" s="110">
        <f aca="true" t="shared" si="4" ref="AB12:AB17">IF(H12="",0,IF(LEFT(H12,1)="-",(IF(ABS(H12)&gt;9,(ABS(H12)+2),11)),H12))</f>
        <v>0</v>
      </c>
      <c r="AC12" s="109">
        <f aca="true" t="shared" si="5" ref="AC12:AC21">IF(J12="",0,IF(LEFT(J12,1)="-",ABS(J12),(IF(J12&gt;9,J12+2,11))))</f>
        <v>0</v>
      </c>
      <c r="AD12" s="110">
        <f aca="true" t="shared" si="6" ref="AD12:AD17">IF(J12="",0,IF(LEFT(J12,1)="-",(IF(ABS(J12)&gt;9,(ABS(J12)+2),11)),J12))</f>
        <v>0</v>
      </c>
      <c r="AE12" s="109">
        <f aca="true" t="shared" si="7" ref="AE12:AE21">IF(L12="",0,IF(LEFT(L12,1)="-",ABS(L12),(IF(L12&gt;9,L12+2,11))))</f>
        <v>0</v>
      </c>
      <c r="AF12" s="110">
        <f aca="true" t="shared" si="8" ref="AF12:AF17">IF(L12="",0,IF(LEFT(L12,1)="-",(IF(ABS(L12)&gt;9,(ABS(L12)+2),11)),L12))</f>
        <v>0</v>
      </c>
      <c r="AG12" s="109">
        <f aca="true" t="shared" si="9" ref="AG12:AG21">IF(N12="",0,IF(LEFT(N12,1)="-",ABS(N12),(IF(N12&gt;9,N12+2,11))))</f>
        <v>0</v>
      </c>
      <c r="AH12" s="110">
        <f aca="true" t="shared" si="10" ref="AH12:AH17">IF(N12="",0,IF(LEFT(N12,1)="-",(IF(ABS(N12)&gt;9,(ABS(N12)+2),11)),N12))</f>
        <v>0</v>
      </c>
      <c r="AI12" s="109">
        <f aca="true" t="shared" si="11" ref="AI12:AI17">IF(P12="",0,IF(LEFT(P12,1)="-",ABS(P12),(IF(P12&gt;9,P12+2,11))))</f>
        <v>0</v>
      </c>
      <c r="AJ12" s="110">
        <f aca="true" t="shared" si="12" ref="AJ12:AJ17">IF(P12="",0,IF(LEFT(P12,1)="-",(IF(ABS(P12)&gt;9,(ABS(P12)+2),11)),P12))</f>
        <v>0</v>
      </c>
      <c r="AL12" s="297">
        <f>IF(OR(ISBLANK(AL5),ISBLANK(AL9)),0,1)</f>
        <v>0</v>
      </c>
      <c r="AM12" s="300">
        <f>IF(AO12=3,1,0)</f>
        <v>0</v>
      </c>
      <c r="AN12" s="301">
        <f aca="true" t="shared" si="13" ref="AN12:AN21">IF(AP12=3,1,0)</f>
        <v>0</v>
      </c>
      <c r="AO12" s="300">
        <f>IF($AL12=1,$AL12*R12,0)</f>
        <v>0</v>
      </c>
      <c r="AP12" s="301">
        <f aca="true" t="shared" si="14" ref="AP12:AP21">IF($AL12=1,$AL12*S12,0)</f>
        <v>0</v>
      </c>
      <c r="AQ12" s="300">
        <f>$AL12*W12</f>
        <v>0</v>
      </c>
      <c r="AR12" s="301">
        <f aca="true" t="shared" si="15" ref="AR12:AR21">$AL12*X12</f>
        <v>0</v>
      </c>
    </row>
    <row r="13" spans="2:44" ht="15.75" hidden="1" outlineLevel="1">
      <c r="B13" s="217" t="s">
        <v>76</v>
      </c>
      <c r="C13" s="189"/>
      <c r="D13" s="99" t="str">
        <f>IF(D6&gt;"",D6,"")</f>
        <v>Ranta Ida</v>
      </c>
      <c r="E13" s="111" t="str">
        <f>IF(D8&gt;"",D8,"")</f>
        <v>Käppi Eerika</v>
      </c>
      <c r="F13" s="152"/>
      <c r="G13" s="146"/>
      <c r="H13" s="369"/>
      <c r="I13" s="364"/>
      <c r="J13" s="369"/>
      <c r="K13" s="364"/>
      <c r="L13" s="369"/>
      <c r="M13" s="364"/>
      <c r="N13" s="369"/>
      <c r="O13" s="364"/>
      <c r="P13" s="369"/>
      <c r="Q13" s="364"/>
      <c r="R13" s="147">
        <f aca="true" t="shared" si="16" ref="R13:R21">IF(COUNTA(H13:P13)=0,"",COUNTIF(H13:P13,"&gt;=0"))</f>
      </c>
      <c r="S13" s="148">
        <f aca="true" t="shared" si="17" ref="S13:S21">IF(COUNTA(H13:P13)=0,"",(IF(LEFT(H13,1)="-",1,0)+IF(LEFT(J13,1)="-",1,0)+IF(LEFT(L13,1)="-",1,0)+IF(LEFT(N13,1)="-",1,0)+IF(LEFT(P13,1)="-",1,0)))</f>
      </c>
      <c r="T13" s="113"/>
      <c r="U13" s="47"/>
      <c r="V13" s="142"/>
      <c r="W13" s="153">
        <f t="shared" si="1"/>
        <v>0</v>
      </c>
      <c r="X13" s="154">
        <f t="shared" si="1"/>
        <v>0</v>
      </c>
      <c r="Y13" s="155">
        <f t="shared" si="2"/>
        <v>0</v>
      </c>
      <c r="AA13" s="115">
        <f t="shared" si="3"/>
        <v>0</v>
      </c>
      <c r="AB13" s="116">
        <f t="shared" si="4"/>
        <v>0</v>
      </c>
      <c r="AC13" s="115">
        <f t="shared" si="5"/>
        <v>0</v>
      </c>
      <c r="AD13" s="116">
        <f t="shared" si="6"/>
        <v>0</v>
      </c>
      <c r="AE13" s="115">
        <f t="shared" si="7"/>
        <v>0</v>
      </c>
      <c r="AF13" s="116">
        <f t="shared" si="8"/>
        <v>0</v>
      </c>
      <c r="AG13" s="115">
        <f t="shared" si="9"/>
        <v>0</v>
      </c>
      <c r="AH13" s="116">
        <f t="shared" si="10"/>
        <v>0</v>
      </c>
      <c r="AI13" s="115">
        <f t="shared" si="11"/>
        <v>0</v>
      </c>
      <c r="AJ13" s="116">
        <f t="shared" si="12"/>
        <v>0</v>
      </c>
      <c r="AL13" s="298">
        <f>IF(OR(ISBLANK(AL6),ISBLANK(AL8)),0,1)</f>
        <v>0</v>
      </c>
      <c r="AM13" s="302">
        <f aca="true" t="shared" si="18" ref="AM13:AM21">IF(AO13=3,1,0)</f>
        <v>0</v>
      </c>
      <c r="AN13" s="303">
        <f t="shared" si="13"/>
        <v>0</v>
      </c>
      <c r="AO13" s="302">
        <f aca="true" t="shared" si="19" ref="AO13:AO21">IF($AL13=1,$AL13*R13,0)</f>
        <v>0</v>
      </c>
      <c r="AP13" s="303">
        <f t="shared" si="14"/>
        <v>0</v>
      </c>
      <c r="AQ13" s="302">
        <f aca="true" t="shared" si="20" ref="AQ13:AQ21">$AL13*W13</f>
        <v>0</v>
      </c>
      <c r="AR13" s="303">
        <f t="shared" si="15"/>
        <v>0</v>
      </c>
    </row>
    <row r="14" spans="2:44" ht="16.5" hidden="1" outlineLevel="1" thickBot="1">
      <c r="B14" s="217" t="s">
        <v>114</v>
      </c>
      <c r="C14" s="189"/>
      <c r="D14" s="156" t="str">
        <f>IF(D7&gt;"",D7,"")</f>
        <v>Saarialho Marianna</v>
      </c>
      <c r="E14" s="157" t="str">
        <f>IF(D9&gt;"",D9,"")</f>
        <v>Saarialho Kaarina</v>
      </c>
      <c r="F14" s="158"/>
      <c r="G14" s="159"/>
      <c r="H14" s="365"/>
      <c r="I14" s="366"/>
      <c r="J14" s="365"/>
      <c r="K14" s="366"/>
      <c r="L14" s="365"/>
      <c r="M14" s="366"/>
      <c r="N14" s="365"/>
      <c r="O14" s="366"/>
      <c r="P14" s="365"/>
      <c r="Q14" s="366"/>
      <c r="R14" s="147">
        <f t="shared" si="16"/>
      </c>
      <c r="S14" s="148">
        <f t="shared" si="17"/>
      </c>
      <c r="T14" s="113"/>
      <c r="U14" s="47"/>
      <c r="V14" s="142"/>
      <c r="W14" s="153">
        <f t="shared" si="1"/>
        <v>0</v>
      </c>
      <c r="X14" s="154">
        <f t="shared" si="1"/>
        <v>0</v>
      </c>
      <c r="Y14" s="155">
        <f t="shared" si="2"/>
        <v>0</v>
      </c>
      <c r="AA14" s="115">
        <f t="shared" si="3"/>
        <v>0</v>
      </c>
      <c r="AB14" s="116">
        <f t="shared" si="4"/>
        <v>0</v>
      </c>
      <c r="AC14" s="115">
        <f t="shared" si="5"/>
        <v>0</v>
      </c>
      <c r="AD14" s="116">
        <f t="shared" si="6"/>
        <v>0</v>
      </c>
      <c r="AE14" s="115">
        <f t="shared" si="7"/>
        <v>0</v>
      </c>
      <c r="AF14" s="116">
        <f t="shared" si="8"/>
        <v>0</v>
      </c>
      <c r="AG14" s="115">
        <f t="shared" si="9"/>
        <v>0</v>
      </c>
      <c r="AH14" s="116">
        <f t="shared" si="10"/>
        <v>0</v>
      </c>
      <c r="AI14" s="115">
        <f t="shared" si="11"/>
        <v>0</v>
      </c>
      <c r="AJ14" s="116">
        <f t="shared" si="12"/>
        <v>0</v>
      </c>
      <c r="AL14" s="298">
        <f>IF(OR(ISBLANK(AL7),ISBLANK(AL9)),0,1)</f>
        <v>0</v>
      </c>
      <c r="AM14" s="302">
        <f t="shared" si="18"/>
        <v>0</v>
      </c>
      <c r="AN14" s="303">
        <f t="shared" si="13"/>
        <v>0</v>
      </c>
      <c r="AO14" s="302">
        <f t="shared" si="19"/>
        <v>0</v>
      </c>
      <c r="AP14" s="303">
        <f t="shared" si="14"/>
        <v>0</v>
      </c>
      <c r="AQ14" s="302">
        <f t="shared" si="20"/>
        <v>0</v>
      </c>
      <c r="AR14" s="303">
        <f t="shared" si="15"/>
        <v>0</v>
      </c>
    </row>
    <row r="15" spans="2:44" ht="15.75" hidden="1" outlineLevel="1">
      <c r="B15" s="217" t="s">
        <v>115</v>
      </c>
      <c r="C15" s="189"/>
      <c r="D15" s="99" t="str">
        <f>IF(D5&gt;"",D5,"")</f>
        <v>Englund Carina</v>
      </c>
      <c r="E15" s="111" t="str">
        <f>IF(D8&gt;"",D8,"")</f>
        <v>Käppi Eerika</v>
      </c>
      <c r="F15" s="145"/>
      <c r="G15" s="146"/>
      <c r="H15" s="367"/>
      <c r="I15" s="368"/>
      <c r="J15" s="367"/>
      <c r="K15" s="368"/>
      <c r="L15" s="367"/>
      <c r="M15" s="368"/>
      <c r="N15" s="367"/>
      <c r="O15" s="368"/>
      <c r="P15" s="367"/>
      <c r="Q15" s="368"/>
      <c r="R15" s="147">
        <f t="shared" si="16"/>
      </c>
      <c r="S15" s="148">
        <f t="shared" si="17"/>
      </c>
      <c r="T15" s="113"/>
      <c r="U15" s="47"/>
      <c r="V15" s="142"/>
      <c r="W15" s="153">
        <f t="shared" si="1"/>
        <v>0</v>
      </c>
      <c r="X15" s="154">
        <f t="shared" si="1"/>
        <v>0</v>
      </c>
      <c r="Y15" s="155">
        <f t="shared" si="2"/>
        <v>0</v>
      </c>
      <c r="AA15" s="115">
        <f t="shared" si="3"/>
        <v>0</v>
      </c>
      <c r="AB15" s="116">
        <f t="shared" si="4"/>
        <v>0</v>
      </c>
      <c r="AC15" s="115">
        <f t="shared" si="5"/>
        <v>0</v>
      </c>
      <c r="AD15" s="116">
        <f t="shared" si="6"/>
        <v>0</v>
      </c>
      <c r="AE15" s="115">
        <f t="shared" si="7"/>
        <v>0</v>
      </c>
      <c r="AF15" s="116">
        <f t="shared" si="8"/>
        <v>0</v>
      </c>
      <c r="AG15" s="115">
        <f t="shared" si="9"/>
        <v>0</v>
      </c>
      <c r="AH15" s="116">
        <f t="shared" si="10"/>
        <v>0</v>
      </c>
      <c r="AI15" s="115">
        <f t="shared" si="11"/>
        <v>0</v>
      </c>
      <c r="AJ15" s="116">
        <f t="shared" si="12"/>
        <v>0</v>
      </c>
      <c r="AL15" s="298">
        <f>IF(OR(ISBLANK(AL5),ISBLANK(AL8)),0,1)</f>
        <v>0</v>
      </c>
      <c r="AM15" s="302">
        <f t="shared" si="18"/>
        <v>0</v>
      </c>
      <c r="AN15" s="303">
        <f t="shared" si="13"/>
        <v>0</v>
      </c>
      <c r="AO15" s="302">
        <f t="shared" si="19"/>
        <v>0</v>
      </c>
      <c r="AP15" s="303">
        <f t="shared" si="14"/>
        <v>0</v>
      </c>
      <c r="AQ15" s="302">
        <f t="shared" si="20"/>
        <v>0</v>
      </c>
      <c r="AR15" s="303">
        <f t="shared" si="15"/>
        <v>0</v>
      </c>
    </row>
    <row r="16" spans="2:44" ht="15.75" hidden="1" outlineLevel="1">
      <c r="B16" s="217" t="s">
        <v>116</v>
      </c>
      <c r="C16" s="189"/>
      <c r="D16" s="99" t="str">
        <f>IF(D6&gt;"",D6,"")</f>
        <v>Ranta Ida</v>
      </c>
      <c r="E16" s="111" t="str">
        <f>IF(D9&gt;"",D9,"")</f>
        <v>Saarialho Kaarina</v>
      </c>
      <c r="F16" s="152"/>
      <c r="G16" s="146"/>
      <c r="H16" s="361"/>
      <c r="I16" s="362"/>
      <c r="J16" s="361"/>
      <c r="K16" s="362"/>
      <c r="L16" s="361"/>
      <c r="M16" s="362"/>
      <c r="N16" s="363"/>
      <c r="O16" s="364"/>
      <c r="P16" s="363"/>
      <c r="Q16" s="364"/>
      <c r="R16" s="147">
        <f t="shared" si="16"/>
      </c>
      <c r="S16" s="148">
        <f t="shared" si="17"/>
      </c>
      <c r="T16" s="113"/>
      <c r="U16" s="47"/>
      <c r="V16" s="142"/>
      <c r="W16" s="153">
        <f t="shared" si="1"/>
        <v>0</v>
      </c>
      <c r="X16" s="154">
        <f t="shared" si="1"/>
        <v>0</v>
      </c>
      <c r="Y16" s="155">
        <f t="shared" si="2"/>
        <v>0</v>
      </c>
      <c r="AA16" s="115">
        <f t="shared" si="3"/>
        <v>0</v>
      </c>
      <c r="AB16" s="116">
        <f t="shared" si="4"/>
        <v>0</v>
      </c>
      <c r="AC16" s="115">
        <f t="shared" si="5"/>
        <v>0</v>
      </c>
      <c r="AD16" s="116">
        <f t="shared" si="6"/>
        <v>0</v>
      </c>
      <c r="AE16" s="115">
        <f t="shared" si="7"/>
        <v>0</v>
      </c>
      <c r="AF16" s="116">
        <f t="shared" si="8"/>
        <v>0</v>
      </c>
      <c r="AG16" s="115">
        <f t="shared" si="9"/>
        <v>0</v>
      </c>
      <c r="AH16" s="116">
        <f t="shared" si="10"/>
        <v>0</v>
      </c>
      <c r="AI16" s="115">
        <f t="shared" si="11"/>
        <v>0</v>
      </c>
      <c r="AJ16" s="116">
        <f t="shared" si="12"/>
        <v>0</v>
      </c>
      <c r="AL16" s="298">
        <f>IF(OR(ISBLANK(AL6),ISBLANK(AL9)),0,1)</f>
        <v>0</v>
      </c>
      <c r="AM16" s="302">
        <f t="shared" si="18"/>
        <v>0</v>
      </c>
      <c r="AN16" s="303">
        <f t="shared" si="13"/>
        <v>0</v>
      </c>
      <c r="AO16" s="302">
        <f t="shared" si="19"/>
        <v>0</v>
      </c>
      <c r="AP16" s="303">
        <f t="shared" si="14"/>
        <v>0</v>
      </c>
      <c r="AQ16" s="302">
        <f t="shared" si="20"/>
        <v>0</v>
      </c>
      <c r="AR16" s="303">
        <f t="shared" si="15"/>
        <v>0</v>
      </c>
    </row>
    <row r="17" spans="2:44" ht="16.5" hidden="1" outlineLevel="1" thickBot="1">
      <c r="B17" s="217" t="s">
        <v>75</v>
      </c>
      <c r="C17" s="189"/>
      <c r="D17" s="156" t="str">
        <f>IF(D5&gt;"",D5,"")</f>
        <v>Englund Carina</v>
      </c>
      <c r="E17" s="157" t="str">
        <f>IF(D7&gt;"",D7,"")</f>
        <v>Saarialho Marianna</v>
      </c>
      <c r="F17" s="158"/>
      <c r="G17" s="159"/>
      <c r="H17" s="365"/>
      <c r="I17" s="366"/>
      <c r="J17" s="365"/>
      <c r="K17" s="366"/>
      <c r="L17" s="365"/>
      <c r="M17" s="366"/>
      <c r="N17" s="365"/>
      <c r="O17" s="366"/>
      <c r="P17" s="365"/>
      <c r="Q17" s="366"/>
      <c r="R17" s="147">
        <f t="shared" si="16"/>
      </c>
      <c r="S17" s="148">
        <f t="shared" si="17"/>
      </c>
      <c r="T17" s="113"/>
      <c r="U17" s="47"/>
      <c r="V17" s="142"/>
      <c r="W17" s="153">
        <f t="shared" si="1"/>
        <v>0</v>
      </c>
      <c r="X17" s="154">
        <f t="shared" si="1"/>
        <v>0</v>
      </c>
      <c r="Y17" s="155">
        <f t="shared" si="2"/>
        <v>0</v>
      </c>
      <c r="AA17" s="127">
        <f t="shared" si="3"/>
        <v>0</v>
      </c>
      <c r="AB17" s="128">
        <f t="shared" si="4"/>
        <v>0</v>
      </c>
      <c r="AC17" s="127">
        <f t="shared" si="5"/>
        <v>0</v>
      </c>
      <c r="AD17" s="128">
        <f t="shared" si="6"/>
        <v>0</v>
      </c>
      <c r="AE17" s="127">
        <f t="shared" si="7"/>
        <v>0</v>
      </c>
      <c r="AF17" s="128">
        <f t="shared" si="8"/>
        <v>0</v>
      </c>
      <c r="AG17" s="127">
        <f t="shared" si="9"/>
        <v>0</v>
      </c>
      <c r="AH17" s="128">
        <f t="shared" si="10"/>
        <v>0</v>
      </c>
      <c r="AI17" s="127">
        <f t="shared" si="11"/>
        <v>0</v>
      </c>
      <c r="AJ17" s="128">
        <f t="shared" si="12"/>
        <v>0</v>
      </c>
      <c r="AL17" s="298">
        <f>IF(OR(ISBLANK(AL5),ISBLANK(AL7)),0,1)</f>
        <v>0</v>
      </c>
      <c r="AM17" s="302">
        <f t="shared" si="18"/>
        <v>0</v>
      </c>
      <c r="AN17" s="303">
        <f t="shared" si="13"/>
        <v>0</v>
      </c>
      <c r="AO17" s="302">
        <f t="shared" si="19"/>
        <v>0</v>
      </c>
      <c r="AP17" s="303">
        <f t="shared" si="14"/>
        <v>0</v>
      </c>
      <c r="AQ17" s="302">
        <f t="shared" si="20"/>
        <v>0</v>
      </c>
      <c r="AR17" s="303">
        <f t="shared" si="15"/>
        <v>0</v>
      </c>
    </row>
    <row r="18" spans="2:44" ht="15.75" hidden="1" outlineLevel="1">
      <c r="B18" s="217" t="s">
        <v>117</v>
      </c>
      <c r="C18" s="189"/>
      <c r="D18" s="99" t="str">
        <f>IF(D8&gt;"",D8,"")</f>
        <v>Käppi Eerika</v>
      </c>
      <c r="E18" s="111" t="str">
        <f>IF(D9&gt;"",D9,"")</f>
        <v>Saarialho Kaarina</v>
      </c>
      <c r="F18" s="145"/>
      <c r="G18" s="146"/>
      <c r="H18" s="367"/>
      <c r="I18" s="368"/>
      <c r="J18" s="367"/>
      <c r="K18" s="368"/>
      <c r="L18" s="367"/>
      <c r="M18" s="368"/>
      <c r="N18" s="367"/>
      <c r="O18" s="368"/>
      <c r="P18" s="367"/>
      <c r="Q18" s="368"/>
      <c r="R18" s="147">
        <f t="shared" si="16"/>
      </c>
      <c r="S18" s="148">
        <f t="shared" si="17"/>
      </c>
      <c r="T18" s="113"/>
      <c r="U18" s="47"/>
      <c r="V18" s="142"/>
      <c r="W18" s="153">
        <f t="shared" si="1"/>
        <v>0</v>
      </c>
      <c r="X18" s="154">
        <f t="shared" si="1"/>
        <v>0</v>
      </c>
      <c r="Y18" s="155">
        <f t="shared" si="2"/>
        <v>0</v>
      </c>
      <c r="AA18" s="109">
        <f t="shared" si="3"/>
        <v>0</v>
      </c>
      <c r="AB18" s="110">
        <f>IF(H18="",0,IF(LEFT(H18,1)="-",(IF(ABS(H18)&gt;9,(ABS(H18)+2),11)),H18))</f>
        <v>0</v>
      </c>
      <c r="AC18" s="109">
        <f t="shared" si="5"/>
        <v>0</v>
      </c>
      <c r="AD18" s="110">
        <f>IF(J18="",0,IF(LEFT(J18,1)="-",(IF(ABS(J18)&gt;9,(ABS(J18)+2),11)),J18))</f>
        <v>0</v>
      </c>
      <c r="AE18" s="109">
        <f t="shared" si="7"/>
        <v>0</v>
      </c>
      <c r="AF18" s="110">
        <f>IF(L18="",0,IF(LEFT(L18,1)="-",(IF(ABS(L18)&gt;9,(ABS(L18)+2),11)),L18))</f>
        <v>0</v>
      </c>
      <c r="AG18" s="109">
        <f t="shared" si="9"/>
        <v>0</v>
      </c>
      <c r="AH18" s="110">
        <f>IF(N18="",0,IF(LEFT(N18,1)="-",(IF(ABS(N18)&gt;9,(ABS(N18)+2),11)),N18))</f>
        <v>0</v>
      </c>
      <c r="AI18" s="109">
        <f>IF(P18="",0,IF(LEFT(P18,1)="-",ABS(P18),(IF(P18&gt;9,P18+2,11))))</f>
        <v>0</v>
      </c>
      <c r="AJ18" s="110">
        <f>IF(P18="",0,IF(LEFT(P18,1)="-",(IF(ABS(P18)&gt;9,(ABS(P18)+2),11)),P18))</f>
        <v>0</v>
      </c>
      <c r="AL18" s="298">
        <f>IF(OR(ISBLANK(AL8),ISBLANK(AL9)),0,1)</f>
        <v>0</v>
      </c>
      <c r="AM18" s="302">
        <f t="shared" si="18"/>
        <v>0</v>
      </c>
      <c r="AN18" s="303">
        <f t="shared" si="13"/>
        <v>0</v>
      </c>
      <c r="AO18" s="302">
        <f t="shared" si="19"/>
        <v>0</v>
      </c>
      <c r="AP18" s="303">
        <f t="shared" si="14"/>
        <v>0</v>
      </c>
      <c r="AQ18" s="302">
        <f t="shared" si="20"/>
        <v>0</v>
      </c>
      <c r="AR18" s="303">
        <f t="shared" si="15"/>
        <v>0</v>
      </c>
    </row>
    <row r="19" spans="2:44" ht="15.75" hidden="1" outlineLevel="1">
      <c r="B19" s="217" t="s">
        <v>78</v>
      </c>
      <c r="C19" s="189"/>
      <c r="D19" s="99" t="str">
        <f>IF(D6&gt;"",D6,"")</f>
        <v>Ranta Ida</v>
      </c>
      <c r="E19" s="111" t="str">
        <f>IF(D7&gt;"",D7,"")</f>
        <v>Saarialho Marianna</v>
      </c>
      <c r="F19" s="152"/>
      <c r="G19" s="146"/>
      <c r="H19" s="361"/>
      <c r="I19" s="362"/>
      <c r="J19" s="361"/>
      <c r="K19" s="362"/>
      <c r="L19" s="361"/>
      <c r="M19" s="362"/>
      <c r="N19" s="363"/>
      <c r="O19" s="364"/>
      <c r="P19" s="363"/>
      <c r="Q19" s="364"/>
      <c r="R19" s="147">
        <f t="shared" si="16"/>
      </c>
      <c r="S19" s="148">
        <f t="shared" si="17"/>
      </c>
      <c r="T19" s="113"/>
      <c r="U19" s="47"/>
      <c r="V19" s="142"/>
      <c r="W19" s="153">
        <f t="shared" si="1"/>
        <v>0</v>
      </c>
      <c r="X19" s="154">
        <f t="shared" si="1"/>
        <v>0</v>
      </c>
      <c r="Y19" s="155">
        <f t="shared" si="2"/>
        <v>0</v>
      </c>
      <c r="AA19" s="115">
        <f t="shared" si="3"/>
        <v>0</v>
      </c>
      <c r="AB19" s="116">
        <f>IF(H19="",0,IF(LEFT(H19,1)="-",(IF(ABS(H19)&gt;9,(ABS(H19)+2),11)),H19))</f>
        <v>0</v>
      </c>
      <c r="AC19" s="115">
        <f t="shared" si="5"/>
        <v>0</v>
      </c>
      <c r="AD19" s="116">
        <f>IF(J19="",0,IF(LEFT(J19,1)="-",(IF(ABS(J19)&gt;9,(ABS(J19)+2),11)),J19))</f>
        <v>0</v>
      </c>
      <c r="AE19" s="115">
        <f t="shared" si="7"/>
        <v>0</v>
      </c>
      <c r="AF19" s="116">
        <f>IF(L19="",0,IF(LEFT(L19,1)="-",(IF(ABS(L19)&gt;9,(ABS(L19)+2),11)),L19))</f>
        <v>0</v>
      </c>
      <c r="AG19" s="115">
        <f t="shared" si="9"/>
        <v>0</v>
      </c>
      <c r="AH19" s="116">
        <f>IF(N19="",0,IF(LEFT(N19,1)="-",(IF(ABS(N19)&gt;9,(ABS(N19)+2),11)),N19))</f>
        <v>0</v>
      </c>
      <c r="AI19" s="115">
        <f>IF(P19="",0,IF(LEFT(P19,1)="-",ABS(P19),(IF(P19&gt;9,P19+2,11))))</f>
        <v>0</v>
      </c>
      <c r="AJ19" s="116">
        <f>IF(P19="",0,IF(LEFT(P19,1)="-",(IF(ABS(P19)&gt;9,(ABS(P19)+2),11)),P19))</f>
        <v>0</v>
      </c>
      <c r="AL19" s="298">
        <f>IF(OR(ISBLANK(AL6),ISBLANK(AL7)),0,1)</f>
        <v>0</v>
      </c>
      <c r="AM19" s="302">
        <f t="shared" si="18"/>
        <v>0</v>
      </c>
      <c r="AN19" s="303">
        <f t="shared" si="13"/>
        <v>0</v>
      </c>
      <c r="AO19" s="302">
        <f t="shared" si="19"/>
        <v>0</v>
      </c>
      <c r="AP19" s="303">
        <f t="shared" si="14"/>
        <v>0</v>
      </c>
      <c r="AQ19" s="302">
        <f t="shared" si="20"/>
        <v>0</v>
      </c>
      <c r="AR19" s="303">
        <f t="shared" si="15"/>
        <v>0</v>
      </c>
    </row>
    <row r="20" spans="2:44" ht="16.5" hidden="1" outlineLevel="1" thickBot="1">
      <c r="B20" s="217" t="s">
        <v>118</v>
      </c>
      <c r="C20" s="189"/>
      <c r="D20" s="156" t="str">
        <f>IF(D7&gt;"",D7,"")</f>
        <v>Saarialho Marianna</v>
      </c>
      <c r="E20" s="157" t="str">
        <f>IF(D8&gt;"",D8,"")</f>
        <v>Käppi Eerika</v>
      </c>
      <c r="F20" s="158"/>
      <c r="G20" s="159"/>
      <c r="H20" s="365"/>
      <c r="I20" s="366"/>
      <c r="J20" s="365"/>
      <c r="K20" s="366"/>
      <c r="L20" s="365"/>
      <c r="M20" s="366"/>
      <c r="N20" s="365"/>
      <c r="O20" s="366"/>
      <c r="P20" s="365"/>
      <c r="Q20" s="366"/>
      <c r="R20" s="147">
        <f t="shared" si="16"/>
      </c>
      <c r="S20" s="148">
        <f t="shared" si="17"/>
      </c>
      <c r="T20" s="113"/>
      <c r="U20" s="47"/>
      <c r="V20" s="142"/>
      <c r="W20" s="153">
        <f t="shared" si="1"/>
        <v>0</v>
      </c>
      <c r="X20" s="154">
        <f t="shared" si="1"/>
        <v>0</v>
      </c>
      <c r="Y20" s="155">
        <f t="shared" si="2"/>
        <v>0</v>
      </c>
      <c r="AA20" s="115">
        <f t="shared" si="3"/>
        <v>0</v>
      </c>
      <c r="AB20" s="116">
        <f>IF(H20="",0,IF(LEFT(H20,1)="-",(IF(ABS(H20)&gt;9,(ABS(H20)+2),11)),H20))</f>
        <v>0</v>
      </c>
      <c r="AC20" s="115">
        <f t="shared" si="5"/>
        <v>0</v>
      </c>
      <c r="AD20" s="116">
        <f>IF(J20="",0,IF(LEFT(J20,1)="-",(IF(ABS(J20)&gt;9,(ABS(J20)+2),11)),J20))</f>
        <v>0</v>
      </c>
      <c r="AE20" s="115">
        <f t="shared" si="7"/>
        <v>0</v>
      </c>
      <c r="AF20" s="116">
        <f>IF(L20="",0,IF(LEFT(L20,1)="-",(IF(ABS(L20)&gt;9,(ABS(L20)+2),11)),L20))</f>
        <v>0</v>
      </c>
      <c r="AG20" s="115">
        <f t="shared" si="9"/>
        <v>0</v>
      </c>
      <c r="AH20" s="116">
        <f>IF(N20="",0,IF(LEFT(N20,1)="-",(IF(ABS(N20)&gt;9,(ABS(N20)+2),11)),N20))</f>
        <v>0</v>
      </c>
      <c r="AI20" s="115">
        <f>IF(P20="",0,IF(LEFT(P20,1)="-",ABS(P20),(IF(P20&gt;9,P20+2,11))))</f>
        <v>0</v>
      </c>
      <c r="AJ20" s="116">
        <f>IF(P20="",0,IF(LEFT(P20,1)="-",(IF(ABS(P20)&gt;9,(ABS(P20)+2),11)),P20))</f>
        <v>0</v>
      </c>
      <c r="AL20" s="298">
        <f>IF(OR(ISBLANK(AL7),ISBLANK(AL8)),0,1)</f>
        <v>0</v>
      </c>
      <c r="AM20" s="302">
        <f t="shared" si="18"/>
        <v>0</v>
      </c>
      <c r="AN20" s="303">
        <f t="shared" si="13"/>
        <v>0</v>
      </c>
      <c r="AO20" s="302">
        <f t="shared" si="19"/>
        <v>0</v>
      </c>
      <c r="AP20" s="303">
        <f t="shared" si="14"/>
        <v>0</v>
      </c>
      <c r="AQ20" s="302">
        <f t="shared" si="20"/>
        <v>0</v>
      </c>
      <c r="AR20" s="303">
        <f t="shared" si="15"/>
        <v>0</v>
      </c>
    </row>
    <row r="21" spans="2:44" ht="16.5" hidden="1" outlineLevel="1" thickBot="1">
      <c r="B21" s="218" t="s">
        <v>79</v>
      </c>
      <c r="C21" s="190"/>
      <c r="D21" s="119" t="str">
        <f>IF(D5&gt;"",D5,"")</f>
        <v>Englund Carina</v>
      </c>
      <c r="E21" s="120" t="str">
        <f>IF(D6&gt;"",D6,"")</f>
        <v>Ranta Ida</v>
      </c>
      <c r="F21" s="160"/>
      <c r="G21" s="161"/>
      <c r="H21" s="359"/>
      <c r="I21" s="360"/>
      <c r="J21" s="359"/>
      <c r="K21" s="360"/>
      <c r="L21" s="359"/>
      <c r="M21" s="360"/>
      <c r="N21" s="359"/>
      <c r="O21" s="360"/>
      <c r="P21" s="359"/>
      <c r="Q21" s="360"/>
      <c r="R21" s="162">
        <f t="shared" si="16"/>
      </c>
      <c r="S21" s="163">
        <f t="shared" si="17"/>
      </c>
      <c r="T21" s="125"/>
      <c r="U21" s="164"/>
      <c r="V21" s="142"/>
      <c r="W21" s="165">
        <f t="shared" si="1"/>
        <v>0</v>
      </c>
      <c r="X21" s="166">
        <f t="shared" si="1"/>
        <v>0</v>
      </c>
      <c r="Y21" s="167">
        <f t="shared" si="2"/>
        <v>0</v>
      </c>
      <c r="AA21" s="115">
        <f t="shared" si="3"/>
        <v>0</v>
      </c>
      <c r="AB21" s="116">
        <f>IF(H21="",0,IF(LEFT(H21,1)="-",(IF(ABS(H21)&gt;9,(ABS(H21)+2),11)),H21))</f>
        <v>0</v>
      </c>
      <c r="AC21" s="115">
        <f t="shared" si="5"/>
        <v>0</v>
      </c>
      <c r="AD21" s="116">
        <f>IF(J21="",0,IF(LEFT(J21,1)="-",(IF(ABS(J21)&gt;9,(ABS(J21)+2),11)),J21))</f>
        <v>0</v>
      </c>
      <c r="AE21" s="115">
        <f t="shared" si="7"/>
        <v>0</v>
      </c>
      <c r="AF21" s="116">
        <f>IF(L21="",0,IF(LEFT(L21,1)="-",(IF(ABS(L21)&gt;9,(ABS(L21)+2),11)),L21))</f>
        <v>0</v>
      </c>
      <c r="AG21" s="115">
        <f t="shared" si="9"/>
        <v>0</v>
      </c>
      <c r="AH21" s="116">
        <f>IF(N21="",0,IF(LEFT(N21,1)="-",(IF(ABS(N21)&gt;9,(ABS(N21)+2),11)),N21))</f>
        <v>0</v>
      </c>
      <c r="AI21" s="115">
        <f>IF(P21="",0,IF(LEFT(P21,1)="-",ABS(P21),(IF(P21&gt;9,P21+2,11))))</f>
        <v>0</v>
      </c>
      <c r="AJ21" s="116">
        <f>IF(P21="",0,IF(LEFT(P21,1)="-",(IF(ABS(P21)&gt;9,(ABS(P21)+2),11)),P21))</f>
        <v>0</v>
      </c>
      <c r="AL21" s="299">
        <f>IF(OR(ISBLANK(AL5),ISBLANK(AL6)),0,1)</f>
        <v>0</v>
      </c>
      <c r="AM21" s="304">
        <f t="shared" si="18"/>
        <v>0</v>
      </c>
      <c r="AN21" s="305">
        <f t="shared" si="13"/>
        <v>0</v>
      </c>
      <c r="AO21" s="304">
        <f t="shared" si="19"/>
        <v>0</v>
      </c>
      <c r="AP21" s="305">
        <f t="shared" si="14"/>
        <v>0</v>
      </c>
      <c r="AQ21" s="304">
        <f t="shared" si="20"/>
        <v>0</v>
      </c>
      <c r="AR21" s="305">
        <f t="shared" si="15"/>
        <v>0</v>
      </c>
    </row>
    <row r="22" ht="15.75" collapsed="1" thickTop="1"/>
  </sheetData>
  <sheetProtection/>
  <mergeCells count="77">
    <mergeCell ref="AM3:AN3"/>
    <mergeCell ref="L2:O2"/>
    <mergeCell ref="P2:R2"/>
    <mergeCell ref="S2:U2"/>
    <mergeCell ref="F3:H3"/>
    <mergeCell ref="I3:K3"/>
    <mergeCell ref="L3:O3"/>
    <mergeCell ref="S3:U3"/>
    <mergeCell ref="F4:G4"/>
    <mergeCell ref="H4:I4"/>
    <mergeCell ref="J4:K4"/>
    <mergeCell ref="L4:M4"/>
    <mergeCell ref="N4:O4"/>
    <mergeCell ref="R11:S11"/>
    <mergeCell ref="T9:U9"/>
    <mergeCell ref="R4:S4"/>
    <mergeCell ref="T4:U4"/>
    <mergeCell ref="T5:U5"/>
    <mergeCell ref="T6:U6"/>
    <mergeCell ref="T7:U7"/>
    <mergeCell ref="T8:U8"/>
    <mergeCell ref="P12:Q12"/>
    <mergeCell ref="H11:I11"/>
    <mergeCell ref="J11:K11"/>
    <mergeCell ref="L11:M11"/>
    <mergeCell ref="N11:O11"/>
    <mergeCell ref="P11:Q11"/>
    <mergeCell ref="H14:I14"/>
    <mergeCell ref="J14:K14"/>
    <mergeCell ref="L14:M14"/>
    <mergeCell ref="N14:O14"/>
    <mergeCell ref="P14:Q14"/>
    <mergeCell ref="W11:X11"/>
    <mergeCell ref="H12:I12"/>
    <mergeCell ref="J12:K12"/>
    <mergeCell ref="L12:M12"/>
    <mergeCell ref="N12:O12"/>
    <mergeCell ref="H16:I16"/>
    <mergeCell ref="J16:K16"/>
    <mergeCell ref="L16:M16"/>
    <mergeCell ref="N16:O16"/>
    <mergeCell ref="P16:Q16"/>
    <mergeCell ref="H13:I13"/>
    <mergeCell ref="J13:K13"/>
    <mergeCell ref="L13:M13"/>
    <mergeCell ref="N13:O13"/>
    <mergeCell ref="P13:Q13"/>
    <mergeCell ref="H18:I18"/>
    <mergeCell ref="J18:K18"/>
    <mergeCell ref="L18:M18"/>
    <mergeCell ref="N18:O18"/>
    <mergeCell ref="P18:Q18"/>
    <mergeCell ref="H15:I15"/>
    <mergeCell ref="J15:K15"/>
    <mergeCell ref="L15:M15"/>
    <mergeCell ref="N15:O15"/>
    <mergeCell ref="P15:Q15"/>
    <mergeCell ref="H20:I20"/>
    <mergeCell ref="J20:K20"/>
    <mergeCell ref="L20:M20"/>
    <mergeCell ref="N20:O20"/>
    <mergeCell ref="P20:Q20"/>
    <mergeCell ref="H17:I17"/>
    <mergeCell ref="J17:K17"/>
    <mergeCell ref="L17:M17"/>
    <mergeCell ref="N17:O17"/>
    <mergeCell ref="P17:Q17"/>
    <mergeCell ref="H21:I21"/>
    <mergeCell ref="J21:K21"/>
    <mergeCell ref="L21:M21"/>
    <mergeCell ref="N21:O21"/>
    <mergeCell ref="P21:Q21"/>
    <mergeCell ref="H19:I19"/>
    <mergeCell ref="J19:K19"/>
    <mergeCell ref="L19:M19"/>
    <mergeCell ref="N19:O19"/>
    <mergeCell ref="P19:Q1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Header>&amp;CMejlans Bollförening r.f.</oddHeader>
    <oddFooter>&amp;Cwww.mbf.fi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7" width="18.7109375" style="0" customWidth="1"/>
  </cols>
  <sheetData>
    <row r="1" ht="15.75" thickBot="1"/>
    <row r="2" spans="6:7" ht="15">
      <c r="F2" s="173" t="s">
        <v>134</v>
      </c>
      <c r="G2" s="199" t="s">
        <v>137</v>
      </c>
    </row>
    <row r="3" spans="6:7" ht="15">
      <c r="F3" s="174" t="s">
        <v>135</v>
      </c>
      <c r="G3" s="200" t="s">
        <v>139</v>
      </c>
    </row>
    <row r="4" spans="1:7" ht="15.75" thickBot="1">
      <c r="A4" s="223"/>
      <c r="B4" s="224" t="s">
        <v>226</v>
      </c>
      <c r="C4" s="224" t="s">
        <v>227</v>
      </c>
      <c r="D4" s="225" t="s">
        <v>228</v>
      </c>
      <c r="F4" s="175" t="s">
        <v>136</v>
      </c>
      <c r="G4" s="201" t="s">
        <v>216</v>
      </c>
    </row>
    <row r="5" spans="1:5" ht="15">
      <c r="A5" s="226" t="s">
        <v>9</v>
      </c>
      <c r="B5" s="233">
        <v>1679</v>
      </c>
      <c r="C5" s="233" t="s">
        <v>242</v>
      </c>
      <c r="D5" s="234" t="s">
        <v>3</v>
      </c>
      <c r="E5" s="197">
        <v>0.5</v>
      </c>
    </row>
    <row r="6" spans="1:6" ht="15">
      <c r="A6" s="226" t="s">
        <v>10</v>
      </c>
      <c r="B6" s="222"/>
      <c r="C6" s="222"/>
      <c r="D6" s="227"/>
      <c r="E6" s="238" t="s">
        <v>190</v>
      </c>
      <c r="F6" s="197">
        <v>0.5416666666666666</v>
      </c>
    </row>
    <row r="7" spans="1:7" ht="15">
      <c r="A7" s="228" t="s">
        <v>11</v>
      </c>
      <c r="B7" s="221"/>
      <c r="C7" s="221"/>
      <c r="D7" s="229"/>
      <c r="E7" s="197">
        <v>0.5</v>
      </c>
      <c r="F7" s="246" t="s">
        <v>204</v>
      </c>
      <c r="G7" s="129"/>
    </row>
    <row r="8" spans="1:7" ht="15">
      <c r="A8" s="228" t="s">
        <v>12</v>
      </c>
      <c r="B8" s="243">
        <v>1475</v>
      </c>
      <c r="C8" s="243" t="s">
        <v>244</v>
      </c>
      <c r="D8" s="244" t="s">
        <v>18</v>
      </c>
      <c r="E8" s="238" t="s">
        <v>191</v>
      </c>
      <c r="G8" s="245">
        <v>0.5833333333333334</v>
      </c>
    </row>
    <row r="9" spans="1:7" ht="15">
      <c r="A9" s="226" t="s">
        <v>19</v>
      </c>
      <c r="B9" s="233">
        <v>1564</v>
      </c>
      <c r="C9" s="233" t="s">
        <v>245</v>
      </c>
      <c r="D9" s="234" t="s">
        <v>3</v>
      </c>
      <c r="E9" s="197">
        <v>0.5</v>
      </c>
      <c r="G9" s="246" t="s">
        <v>199</v>
      </c>
    </row>
    <row r="10" spans="1:7" ht="15">
      <c r="A10" s="226" t="s">
        <v>223</v>
      </c>
      <c r="B10" s="222"/>
      <c r="C10" s="222"/>
      <c r="D10" s="227"/>
      <c r="E10" s="238" t="s">
        <v>192</v>
      </c>
      <c r="F10" s="197">
        <v>0.5416666666666666</v>
      </c>
      <c r="G10" s="129"/>
    </row>
    <row r="11" spans="1:6" ht="15">
      <c r="A11" s="228" t="s">
        <v>224</v>
      </c>
      <c r="B11" s="221"/>
      <c r="C11" s="221"/>
      <c r="D11" s="229"/>
      <c r="E11" s="197">
        <v>0.5</v>
      </c>
      <c r="F11" s="238" t="s">
        <v>205</v>
      </c>
    </row>
    <row r="12" spans="1:5" ht="15">
      <c r="A12" s="230" t="s">
        <v>225</v>
      </c>
      <c r="B12" s="240">
        <v>1666</v>
      </c>
      <c r="C12" s="240" t="s">
        <v>243</v>
      </c>
      <c r="D12" s="241" t="s">
        <v>3</v>
      </c>
      <c r="E12" s="238" t="s">
        <v>197</v>
      </c>
    </row>
    <row r="13" ht="15">
      <c r="A13" s="176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T21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23.140625" style="0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25" width="9.140625" style="0" hidden="1" customWidth="1" outlineLevel="1"/>
    <col min="26" max="36" width="0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ht="15.75" thickBot="1"/>
    <row r="2" spans="2:22" ht="16.5" thickTop="1">
      <c r="B2" s="1"/>
      <c r="C2" s="177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339" t="s">
        <v>23</v>
      </c>
      <c r="M2" s="340"/>
      <c r="N2" s="340"/>
      <c r="O2" s="341"/>
      <c r="P2" s="342" t="s">
        <v>2</v>
      </c>
      <c r="Q2" s="343"/>
      <c r="R2" s="343"/>
      <c r="S2" s="344">
        <v>1</v>
      </c>
      <c r="T2" s="344"/>
      <c r="U2" s="389"/>
      <c r="V2" s="47"/>
    </row>
    <row r="3" spans="2:46" ht="16.5" thickBot="1">
      <c r="B3" s="7"/>
      <c r="C3" s="178"/>
      <c r="D3" s="8" t="s">
        <v>3</v>
      </c>
      <c r="E3" s="9" t="s">
        <v>4</v>
      </c>
      <c r="F3" s="347" t="s">
        <v>189</v>
      </c>
      <c r="G3" s="348"/>
      <c r="H3" s="349"/>
      <c r="I3" s="350" t="s">
        <v>5</v>
      </c>
      <c r="J3" s="351"/>
      <c r="K3" s="351"/>
      <c r="L3" s="352">
        <v>41343</v>
      </c>
      <c r="M3" s="352"/>
      <c r="N3" s="352"/>
      <c r="O3" s="353"/>
      <c r="P3" s="10" t="s">
        <v>6</v>
      </c>
      <c r="Q3" s="192"/>
      <c r="R3" s="192"/>
      <c r="S3" s="354">
        <v>0.375</v>
      </c>
      <c r="T3" s="355"/>
      <c r="U3" s="356"/>
      <c r="V3" s="47"/>
      <c r="AM3" s="357" t="s">
        <v>373</v>
      </c>
      <c r="AN3" s="358"/>
      <c r="AO3" s="247"/>
      <c r="AP3" s="247"/>
      <c r="AQ3" s="247"/>
      <c r="AR3" s="247"/>
      <c r="AS3" s="268" t="s">
        <v>374</v>
      </c>
      <c r="AT3" s="268" t="s">
        <v>375</v>
      </c>
    </row>
    <row r="4" spans="2:46" ht="16.5" thickTop="1">
      <c r="B4" s="48"/>
      <c r="C4" s="13" t="s">
        <v>151</v>
      </c>
      <c r="D4" s="13" t="s">
        <v>7</v>
      </c>
      <c r="E4" s="14" t="s">
        <v>8</v>
      </c>
      <c r="F4" s="386" t="s">
        <v>9</v>
      </c>
      <c r="G4" s="387"/>
      <c r="H4" s="386" t="s">
        <v>10</v>
      </c>
      <c r="I4" s="387"/>
      <c r="J4" s="386" t="s">
        <v>11</v>
      </c>
      <c r="K4" s="387"/>
      <c r="L4" s="386" t="s">
        <v>12</v>
      </c>
      <c r="M4" s="387"/>
      <c r="N4" s="386" t="s">
        <v>19</v>
      </c>
      <c r="O4" s="387"/>
      <c r="P4" s="49" t="s">
        <v>13</v>
      </c>
      <c r="Q4" s="50" t="s">
        <v>14</v>
      </c>
      <c r="R4" s="380" t="s">
        <v>15</v>
      </c>
      <c r="S4" s="381"/>
      <c r="T4" s="382" t="s">
        <v>16</v>
      </c>
      <c r="U4" s="383"/>
      <c r="V4" s="47"/>
      <c r="W4" s="168" t="s">
        <v>64</v>
      </c>
      <c r="X4" s="169"/>
      <c r="Y4" s="170" t="s">
        <v>65</v>
      </c>
      <c r="AL4" s="269" t="s">
        <v>376</v>
      </c>
      <c r="AM4" s="270" t="s">
        <v>377</v>
      </c>
      <c r="AN4" s="270" t="s">
        <v>378</v>
      </c>
      <c r="AO4" s="271" t="s">
        <v>379</v>
      </c>
      <c r="AP4" s="273" t="s">
        <v>380</v>
      </c>
      <c r="AQ4" s="272" t="s">
        <v>381</v>
      </c>
      <c r="AR4" s="273" t="s">
        <v>382</v>
      </c>
      <c r="AS4" s="269" t="s">
        <v>383</v>
      </c>
      <c r="AT4" s="274" t="s">
        <v>384</v>
      </c>
    </row>
    <row r="5" spans="2:46" ht="15">
      <c r="B5" s="51" t="s">
        <v>9</v>
      </c>
      <c r="C5" s="185">
        <v>1679</v>
      </c>
      <c r="D5" s="52" t="s">
        <v>242</v>
      </c>
      <c r="E5" s="53" t="s">
        <v>3</v>
      </c>
      <c r="F5" s="54"/>
      <c r="G5" s="55"/>
      <c r="H5" s="56">
        <f>R21</f>
      </c>
      <c r="I5" s="57">
        <f>S21</f>
      </c>
      <c r="J5" s="56">
        <f>R17</f>
      </c>
      <c r="K5" s="57">
        <f>S17</f>
      </c>
      <c r="L5" s="56">
        <f>R15</f>
      </c>
      <c r="M5" s="57">
        <f>S15</f>
      </c>
      <c r="N5" s="56">
        <f>R12</f>
      </c>
      <c r="O5" s="57">
        <f>S12</f>
      </c>
      <c r="P5" s="58">
        <f>IF(SUM(F5:O5)=0,"",COUNTIF(G5:G9,3))</f>
      </c>
      <c r="Q5" s="59">
        <f>IF(SUM(F5:O5)=0,"",COUNTIF(F5:F9,3))</f>
      </c>
      <c r="R5" s="28">
        <f>IF(SUM(F5:O5)=0,"",SUM(G5:G9))</f>
      </c>
      <c r="S5" s="29">
        <f>IF(SUM(F5:O5)=0,"",SUM(F5:F9))</f>
      </c>
      <c r="T5" s="384"/>
      <c r="U5" s="385"/>
      <c r="V5" s="47"/>
      <c r="W5" s="171">
        <f>+W12+W15+W17+W21</f>
        <v>0</v>
      </c>
      <c r="X5" s="172">
        <f>+X12+X15+X17+X21</f>
        <v>0</v>
      </c>
      <c r="Y5" s="83">
        <f>+W5-X5</f>
        <v>0</v>
      </c>
      <c r="AL5" s="286"/>
      <c r="AM5" s="205">
        <f aca="true" t="shared" si="0" ref="AM5:AR5">AM12+AM15+AM17+AM21</f>
        <v>0</v>
      </c>
      <c r="AN5" s="205">
        <f t="shared" si="0"/>
        <v>0</v>
      </c>
      <c r="AO5" s="275">
        <f t="shared" si="0"/>
        <v>0</v>
      </c>
      <c r="AP5" s="277">
        <f t="shared" si="0"/>
        <v>0</v>
      </c>
      <c r="AQ5" s="275">
        <f t="shared" si="0"/>
        <v>0</v>
      </c>
      <c r="AR5" s="277">
        <f t="shared" si="0"/>
        <v>0</v>
      </c>
      <c r="AS5" s="278" t="e">
        <f>AO5/AP5</f>
        <v>#DIV/0!</v>
      </c>
      <c r="AT5" s="279" t="e">
        <f>AQ5/AR5</f>
        <v>#DIV/0!</v>
      </c>
    </row>
    <row r="6" spans="2:46" ht="15">
      <c r="B6" s="60" t="s">
        <v>10</v>
      </c>
      <c r="C6" s="186">
        <v>1666</v>
      </c>
      <c r="D6" s="52" t="s">
        <v>243</v>
      </c>
      <c r="E6" s="53" t="s">
        <v>3</v>
      </c>
      <c r="F6" s="61">
        <f>S21</f>
      </c>
      <c r="G6" s="62">
        <f>R21</f>
      </c>
      <c r="H6" s="63"/>
      <c r="I6" s="64"/>
      <c r="J6" s="65">
        <f>R19</f>
      </c>
      <c r="K6" s="66">
        <f>S19</f>
      </c>
      <c r="L6" s="65">
        <f>R13</f>
      </c>
      <c r="M6" s="66">
        <f>S13</f>
      </c>
      <c r="N6" s="65">
        <f>R16</f>
      </c>
      <c r="O6" s="66">
        <f>S16</f>
      </c>
      <c r="P6" s="58">
        <f>IF(SUM(F6:O6)=0,"",COUNTIF(I5:I9,3))</f>
      </c>
      <c r="Q6" s="59">
        <f>IF(SUM(F6:O6)=0,"",COUNTIF(H5:H9,3))</f>
      </c>
      <c r="R6" s="28">
        <f>IF(SUM(F6:O6)=0,"",SUM(I5:I9))</f>
      </c>
      <c r="S6" s="29">
        <f>IF(SUM(F6:O6)=0,"",SUM(H5:H9))</f>
      </c>
      <c r="T6" s="384"/>
      <c r="U6" s="385"/>
      <c r="V6" s="47"/>
      <c r="W6" s="171">
        <f>+W13+W16+W19+X21</f>
        <v>0</v>
      </c>
      <c r="X6" s="172">
        <f>+X13+X16+X19+W21</f>
        <v>0</v>
      </c>
      <c r="Y6" s="83">
        <f>+W6-X6</f>
        <v>0</v>
      </c>
      <c r="AL6" s="287"/>
      <c r="AM6" s="205">
        <f>AM13+AM16+AM19+AN21</f>
        <v>0</v>
      </c>
      <c r="AN6" s="205">
        <f>AN13+AN16+AN19+AM21</f>
        <v>0</v>
      </c>
      <c r="AO6" s="275">
        <f>AO13+AO16+AO19+AP21</f>
        <v>0</v>
      </c>
      <c r="AP6" s="277">
        <f>AP13+AP16+AP19+AO21</f>
        <v>0</v>
      </c>
      <c r="AQ6" s="275">
        <f>AQ13+AQ16+AQ19+AR21</f>
        <v>0</v>
      </c>
      <c r="AR6" s="277">
        <f>AR13+AR16+AR19+AQ21</f>
        <v>0</v>
      </c>
      <c r="AS6" s="278" t="e">
        <f>AO6/AP6</f>
        <v>#DIV/0!</v>
      </c>
      <c r="AT6" s="279" t="e">
        <f>AQ6/AR6</f>
        <v>#DIV/0!</v>
      </c>
    </row>
    <row r="7" spans="2:46" ht="15">
      <c r="B7" s="60" t="s">
        <v>11</v>
      </c>
      <c r="C7" s="186">
        <v>1564</v>
      </c>
      <c r="D7" s="52" t="s">
        <v>245</v>
      </c>
      <c r="E7" s="53" t="s">
        <v>3</v>
      </c>
      <c r="F7" s="67">
        <f>S17</f>
      </c>
      <c r="G7" s="62">
        <f>R17</f>
      </c>
      <c r="H7" s="67">
        <f>S19</f>
      </c>
      <c r="I7" s="62">
        <f>R19</f>
      </c>
      <c r="J7" s="63"/>
      <c r="K7" s="64"/>
      <c r="L7" s="65">
        <f>R20</f>
      </c>
      <c r="M7" s="66">
        <f>S20</f>
      </c>
      <c r="N7" s="65">
        <f>R14</f>
      </c>
      <c r="O7" s="66">
        <f>S14</f>
      </c>
      <c r="P7" s="58">
        <f>IF(SUM(F7:O7)=0,"",COUNTIF(K5:K9,3))</f>
      </c>
      <c r="Q7" s="59">
        <f>IF(SUM(F7:O7)=0,"",COUNTIF(J5:J9,3))</f>
      </c>
      <c r="R7" s="28">
        <f>IF(SUM(F7:O7)=0,"",SUM(K5:K9))</f>
      </c>
      <c r="S7" s="29">
        <f>IF(SUM(F7:O7)=0,"",SUM(J5:J9))</f>
      </c>
      <c r="T7" s="384"/>
      <c r="U7" s="385"/>
      <c r="V7" s="47"/>
      <c r="W7" s="171">
        <f>+W14+X17+X19+W20</f>
        <v>0</v>
      </c>
      <c r="X7" s="172">
        <f>+X14+W17+W19+X20</f>
        <v>0</v>
      </c>
      <c r="Y7" s="83">
        <f>+W7-X7</f>
        <v>0</v>
      </c>
      <c r="AL7" s="287"/>
      <c r="AM7" s="205">
        <f>AM14+AN17+AN19+AM20</f>
        <v>0</v>
      </c>
      <c r="AN7" s="205">
        <f>AN14+AM17+AM19+AN20</f>
        <v>0</v>
      </c>
      <c r="AO7" s="275">
        <f>AO14+AP17+AP19+AO20</f>
        <v>0</v>
      </c>
      <c r="AP7" s="277">
        <f>AP14+AO17+AO19+AP20</f>
        <v>0</v>
      </c>
      <c r="AQ7" s="275">
        <f>AQ14+AR17+AR19+AQ20</f>
        <v>0</v>
      </c>
      <c r="AR7" s="277">
        <f>AR14+AQ17+AQ19+AR20</f>
        <v>0</v>
      </c>
      <c r="AS7" s="278" t="e">
        <f>AO7/AP7</f>
        <v>#DIV/0!</v>
      </c>
      <c r="AT7" s="279" t="e">
        <f>AQ7/AR7</f>
        <v>#DIV/0!</v>
      </c>
    </row>
    <row r="8" spans="2:46" ht="15">
      <c r="B8" s="60" t="s">
        <v>12</v>
      </c>
      <c r="C8" s="186">
        <v>1079</v>
      </c>
      <c r="D8" s="52" t="s">
        <v>253</v>
      </c>
      <c r="E8" s="53" t="s">
        <v>22</v>
      </c>
      <c r="F8" s="67">
        <f>S15</f>
      </c>
      <c r="G8" s="62">
        <f>R15</f>
      </c>
      <c r="H8" s="67">
        <f>S13</f>
      </c>
      <c r="I8" s="62">
        <f>R13</f>
      </c>
      <c r="J8" s="67">
        <f>S20</f>
      </c>
      <c r="K8" s="62">
        <f>R20</f>
      </c>
      <c r="L8" s="63"/>
      <c r="M8" s="64"/>
      <c r="N8" s="65">
        <f>R18</f>
      </c>
      <c r="O8" s="66">
        <f>S18</f>
      </c>
      <c r="P8" s="58">
        <f>IF(SUM(F8:O8)=0,"",COUNTIF(M5:M9,3))</f>
      </c>
      <c r="Q8" s="59">
        <f>IF(SUM(F8:O8)=0,"",COUNTIF(L5:L9,3))</f>
      </c>
      <c r="R8" s="28">
        <f>IF(SUM(F8:O8)=0,"",SUM(M5:M9))</f>
      </c>
      <c r="S8" s="29">
        <f>IF(SUM(F8:O8)=0,"",SUM(L5:L9))</f>
      </c>
      <c r="T8" s="384"/>
      <c r="U8" s="385"/>
      <c r="V8" s="47"/>
      <c r="W8" s="171">
        <f>+X13+X15+W18+X20</f>
        <v>0</v>
      </c>
      <c r="X8" s="172">
        <f>+W13+W15+X18+W20</f>
        <v>0</v>
      </c>
      <c r="Y8" s="83">
        <f>+W8-X8</f>
        <v>0</v>
      </c>
      <c r="AL8" s="287"/>
      <c r="AM8" s="205">
        <f>AN13+AN15+AM18+AN20</f>
        <v>0</v>
      </c>
      <c r="AN8" s="205">
        <f>AM13+AM15+AN18+AM20</f>
        <v>0</v>
      </c>
      <c r="AO8" s="275">
        <f>AP13+AP15+AO18+AP20</f>
        <v>0</v>
      </c>
      <c r="AP8" s="277">
        <f>AO13+AO15+AP18+AO20</f>
        <v>0</v>
      </c>
      <c r="AQ8" s="275">
        <f>AR13+AR15+AQ18+AR20</f>
        <v>0</v>
      </c>
      <c r="AR8" s="277">
        <f>AQ13+AQ15+AR18+AQ20</f>
        <v>0</v>
      </c>
      <c r="AS8" s="278" t="e">
        <f>AO8/AP8</f>
        <v>#DIV/0!</v>
      </c>
      <c r="AT8" s="279" t="e">
        <f>AQ8/AR8</f>
        <v>#DIV/0!</v>
      </c>
    </row>
    <row r="9" spans="2:46" ht="15.75" thickBot="1">
      <c r="B9" s="68" t="s">
        <v>19</v>
      </c>
      <c r="C9" s="187">
        <v>1016</v>
      </c>
      <c r="D9" s="69" t="s">
        <v>254</v>
      </c>
      <c r="E9" s="70" t="s">
        <v>3</v>
      </c>
      <c r="F9" s="71">
        <f>S12</f>
      </c>
      <c r="G9" s="72">
        <f>R12</f>
      </c>
      <c r="H9" s="71">
        <f>S16</f>
      </c>
      <c r="I9" s="72">
        <f>R16</f>
      </c>
      <c r="J9" s="71">
        <f>S14</f>
      </c>
      <c r="K9" s="72">
        <f>R14</f>
      </c>
      <c r="L9" s="71">
        <f>S18</f>
      </c>
      <c r="M9" s="72">
        <f>R18</f>
      </c>
      <c r="N9" s="73"/>
      <c r="O9" s="74"/>
      <c r="P9" s="75">
        <f>IF(SUM(F9:O9)=0,"",COUNTIF(O5:O9,3))</f>
      </c>
      <c r="Q9" s="72">
        <f>IF(SUM(F9:O9)=0,"",COUNTIF(N5:N9,3))</f>
      </c>
      <c r="R9" s="45">
        <f>IF(SUM(F9:O9)=0,"",SUM(O5:O9))</f>
      </c>
      <c r="S9" s="46">
        <f>IF(SUM(F9:O9)=0,"",SUM(N5:N9))</f>
      </c>
      <c r="T9" s="378"/>
      <c r="U9" s="379"/>
      <c r="V9" s="47"/>
      <c r="W9" s="171">
        <f>+X12+X14+X16+X18</f>
        <v>0</v>
      </c>
      <c r="X9" s="172">
        <f>+W12+W14+W16+W18</f>
        <v>0</v>
      </c>
      <c r="Y9" s="83">
        <f>+W9-X9</f>
        <v>0</v>
      </c>
      <c r="AL9" s="294"/>
      <c r="AM9" s="306">
        <f>AN12+AN14+AN16+AN18</f>
        <v>0</v>
      </c>
      <c r="AN9" s="306">
        <f>AM12+AM14+AM16+AM18</f>
        <v>0</v>
      </c>
      <c r="AO9" s="281">
        <f>AP12+AP14+AP16+AP18</f>
        <v>0</v>
      </c>
      <c r="AP9" s="283">
        <f>AO12+AO14+AO16+AO18</f>
        <v>0</v>
      </c>
      <c r="AQ9" s="281">
        <f>AR12+AR14+AR16+AR18</f>
        <v>0</v>
      </c>
      <c r="AR9" s="283">
        <f>AQ12+AQ14+AQ16+AQ18</f>
        <v>0</v>
      </c>
      <c r="AS9" s="295" t="e">
        <f>AO9/AP9</f>
        <v>#DIV/0!</v>
      </c>
      <c r="AT9" s="296" t="e">
        <f>AQ9/AR9</f>
        <v>#DIV/0!</v>
      </c>
    </row>
    <row r="10" spans="2:27" ht="16.5" hidden="1" outlineLevel="1" thickTop="1">
      <c r="B10" s="131"/>
      <c r="C10" s="188"/>
      <c r="D10" s="85" t="s">
        <v>66</v>
      </c>
      <c r="F10" s="132"/>
      <c r="G10" s="132"/>
      <c r="H10" s="133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4"/>
      <c r="U10" s="134"/>
      <c r="V10" s="135"/>
      <c r="W10" s="136"/>
      <c r="X10" s="137" t="s">
        <v>67</v>
      </c>
      <c r="Y10" s="91">
        <f>SUM(Y5:Y9)</f>
        <v>0</v>
      </c>
      <c r="Z10" s="90" t="str">
        <f>IF(Y10=0,"OK","Virhe")</f>
        <v>OK</v>
      </c>
      <c r="AA10" s="90"/>
    </row>
    <row r="11" spans="2:25" ht="16.5" hidden="1" outlineLevel="1" thickBot="1">
      <c r="B11" s="138"/>
      <c r="C11" s="215"/>
      <c r="D11" s="93" t="s">
        <v>68</v>
      </c>
      <c r="E11" s="139"/>
      <c r="F11" s="139"/>
      <c r="G11" s="140"/>
      <c r="H11" s="375" t="s">
        <v>69</v>
      </c>
      <c r="I11" s="376"/>
      <c r="J11" s="377" t="s">
        <v>70</v>
      </c>
      <c r="K11" s="376"/>
      <c r="L11" s="377" t="s">
        <v>71</v>
      </c>
      <c r="M11" s="376"/>
      <c r="N11" s="377" t="s">
        <v>72</v>
      </c>
      <c r="O11" s="376"/>
      <c r="P11" s="377" t="s">
        <v>73</v>
      </c>
      <c r="Q11" s="376"/>
      <c r="R11" s="375" t="s">
        <v>74</v>
      </c>
      <c r="S11" s="388"/>
      <c r="T11" s="104"/>
      <c r="U11" s="141"/>
      <c r="V11" s="142"/>
      <c r="W11" s="370" t="s">
        <v>64</v>
      </c>
      <c r="X11" s="371"/>
      <c r="Y11" s="143" t="s">
        <v>112</v>
      </c>
    </row>
    <row r="12" spans="2:44" ht="15.75" hidden="1" outlineLevel="1">
      <c r="B12" s="216" t="s">
        <v>113</v>
      </c>
      <c r="C12" s="189"/>
      <c r="D12" s="144" t="str">
        <f>IF(D5&gt;"",D5,"")</f>
        <v>Eriksson Pihla</v>
      </c>
      <c r="E12" s="111" t="str">
        <f>IF(D9&gt;"",D9,"")</f>
        <v>Käppi Eerika</v>
      </c>
      <c r="F12" s="145"/>
      <c r="G12" s="146"/>
      <c r="H12" s="372"/>
      <c r="I12" s="373"/>
      <c r="J12" s="372"/>
      <c r="K12" s="373"/>
      <c r="L12" s="374"/>
      <c r="M12" s="373"/>
      <c r="N12" s="372"/>
      <c r="O12" s="373"/>
      <c r="P12" s="372"/>
      <c r="Q12" s="373"/>
      <c r="R12" s="147">
        <f>IF(COUNTA(H12:P12)=0,"",COUNTIF(H12:P12,"&gt;=0"))</f>
      </c>
      <c r="S12" s="148">
        <f>IF(COUNTA(H12:P12)=0,"",(IF(LEFT(H12,1)="-",1,0)+IF(LEFT(J12,1)="-",1,0)+IF(LEFT(L12,1)="-",1,0)+IF(LEFT(N12,1)="-",1,0)+IF(LEFT(P12,1)="-",1,0)))</f>
      </c>
      <c r="T12" s="113"/>
      <c r="U12" s="47"/>
      <c r="V12" s="142"/>
      <c r="W12" s="149">
        <f aca="true" t="shared" si="1" ref="W12:X21">+AA12+AC12+AE12+AG12+AI12</f>
        <v>0</v>
      </c>
      <c r="X12" s="150">
        <f t="shared" si="1"/>
        <v>0</v>
      </c>
      <c r="Y12" s="151">
        <f aca="true" t="shared" si="2" ref="Y12:Y21">+W12-X12</f>
        <v>0</v>
      </c>
      <c r="AA12" s="109">
        <f aca="true" t="shared" si="3" ref="AA12:AA21">IF(H12="",0,IF(LEFT(H12,1)="-",ABS(H12),(IF(H12&gt;9,H12+2,11))))</f>
        <v>0</v>
      </c>
      <c r="AB12" s="110">
        <f aca="true" t="shared" si="4" ref="AB12:AB17">IF(H12="",0,IF(LEFT(H12,1)="-",(IF(ABS(H12)&gt;9,(ABS(H12)+2),11)),H12))</f>
        <v>0</v>
      </c>
      <c r="AC12" s="109">
        <f aca="true" t="shared" si="5" ref="AC12:AC21">IF(J12="",0,IF(LEFT(J12,1)="-",ABS(J12),(IF(J12&gt;9,J12+2,11))))</f>
        <v>0</v>
      </c>
      <c r="AD12" s="110">
        <f aca="true" t="shared" si="6" ref="AD12:AD17">IF(J12="",0,IF(LEFT(J12,1)="-",(IF(ABS(J12)&gt;9,(ABS(J12)+2),11)),J12))</f>
        <v>0</v>
      </c>
      <c r="AE12" s="109">
        <f aca="true" t="shared" si="7" ref="AE12:AE21">IF(L12="",0,IF(LEFT(L12,1)="-",ABS(L12),(IF(L12&gt;9,L12+2,11))))</f>
        <v>0</v>
      </c>
      <c r="AF12" s="110">
        <f aca="true" t="shared" si="8" ref="AF12:AF17">IF(L12="",0,IF(LEFT(L12,1)="-",(IF(ABS(L12)&gt;9,(ABS(L12)+2),11)),L12))</f>
        <v>0</v>
      </c>
      <c r="AG12" s="109">
        <f aca="true" t="shared" si="9" ref="AG12:AG21">IF(N12="",0,IF(LEFT(N12,1)="-",ABS(N12),(IF(N12&gt;9,N12+2,11))))</f>
        <v>0</v>
      </c>
      <c r="AH12" s="110">
        <f aca="true" t="shared" si="10" ref="AH12:AH17">IF(N12="",0,IF(LEFT(N12,1)="-",(IF(ABS(N12)&gt;9,(ABS(N12)+2),11)),N12))</f>
        <v>0</v>
      </c>
      <c r="AI12" s="109">
        <f aca="true" t="shared" si="11" ref="AI12:AI17">IF(P12="",0,IF(LEFT(P12,1)="-",ABS(P12),(IF(P12&gt;9,P12+2,11))))</f>
        <v>0</v>
      </c>
      <c r="AJ12" s="110">
        <f aca="true" t="shared" si="12" ref="AJ12:AJ17">IF(P12="",0,IF(LEFT(P12,1)="-",(IF(ABS(P12)&gt;9,(ABS(P12)+2),11)),P12))</f>
        <v>0</v>
      </c>
      <c r="AL12" s="297">
        <f>IF(OR(ISBLANK(AL5),ISBLANK(AL9)),0,1)</f>
        <v>0</v>
      </c>
      <c r="AM12" s="300">
        <f>IF(AO12=3,1,0)</f>
        <v>0</v>
      </c>
      <c r="AN12" s="301">
        <f aca="true" t="shared" si="13" ref="AN12:AN21">IF(AP12=3,1,0)</f>
        <v>0</v>
      </c>
      <c r="AO12" s="300">
        <f>IF($AL12=1,$AL12*R12,0)</f>
        <v>0</v>
      </c>
      <c r="AP12" s="301">
        <f aca="true" t="shared" si="14" ref="AP12:AP21">IF($AL12=1,$AL12*S12,0)</f>
        <v>0</v>
      </c>
      <c r="AQ12" s="300">
        <f>$AL12*W12</f>
        <v>0</v>
      </c>
      <c r="AR12" s="301">
        <f aca="true" t="shared" si="15" ref="AR12:AR21">$AL12*X12</f>
        <v>0</v>
      </c>
    </row>
    <row r="13" spans="2:44" ht="15.75" hidden="1" outlineLevel="1">
      <c r="B13" s="217" t="s">
        <v>76</v>
      </c>
      <c r="C13" s="189"/>
      <c r="D13" s="99" t="str">
        <f>IF(D6&gt;"",D6,"")</f>
        <v>Lundström Annika</v>
      </c>
      <c r="E13" s="111" t="str">
        <f>IF(D8&gt;"",D8,"")</f>
        <v>Ranta Ida</v>
      </c>
      <c r="F13" s="152"/>
      <c r="G13" s="146"/>
      <c r="H13" s="369"/>
      <c r="I13" s="364"/>
      <c r="J13" s="369"/>
      <c r="K13" s="364"/>
      <c r="L13" s="369"/>
      <c r="M13" s="364"/>
      <c r="N13" s="369"/>
      <c r="O13" s="364"/>
      <c r="P13" s="369"/>
      <c r="Q13" s="364"/>
      <c r="R13" s="147">
        <f aca="true" t="shared" si="16" ref="R13:R21">IF(COUNTA(H13:P13)=0,"",COUNTIF(H13:P13,"&gt;=0"))</f>
      </c>
      <c r="S13" s="148">
        <f aca="true" t="shared" si="17" ref="S13:S21">IF(COUNTA(H13:P13)=0,"",(IF(LEFT(H13,1)="-",1,0)+IF(LEFT(J13,1)="-",1,0)+IF(LEFT(L13,1)="-",1,0)+IF(LEFT(N13,1)="-",1,0)+IF(LEFT(P13,1)="-",1,0)))</f>
      </c>
      <c r="T13" s="113"/>
      <c r="U13" s="47"/>
      <c r="V13" s="142"/>
      <c r="W13" s="153">
        <f t="shared" si="1"/>
        <v>0</v>
      </c>
      <c r="X13" s="154">
        <f t="shared" si="1"/>
        <v>0</v>
      </c>
      <c r="Y13" s="155">
        <f t="shared" si="2"/>
        <v>0</v>
      </c>
      <c r="AA13" s="115">
        <f t="shared" si="3"/>
        <v>0</v>
      </c>
      <c r="AB13" s="116">
        <f t="shared" si="4"/>
        <v>0</v>
      </c>
      <c r="AC13" s="115">
        <f t="shared" si="5"/>
        <v>0</v>
      </c>
      <c r="AD13" s="116">
        <f t="shared" si="6"/>
        <v>0</v>
      </c>
      <c r="AE13" s="115">
        <f t="shared" si="7"/>
        <v>0</v>
      </c>
      <c r="AF13" s="116">
        <f t="shared" si="8"/>
        <v>0</v>
      </c>
      <c r="AG13" s="115">
        <f t="shared" si="9"/>
        <v>0</v>
      </c>
      <c r="AH13" s="116">
        <f t="shared" si="10"/>
        <v>0</v>
      </c>
      <c r="AI13" s="115">
        <f t="shared" si="11"/>
        <v>0</v>
      </c>
      <c r="AJ13" s="116">
        <f t="shared" si="12"/>
        <v>0</v>
      </c>
      <c r="AL13" s="298">
        <f>IF(OR(ISBLANK(AL6),ISBLANK(AL8)),0,1)</f>
        <v>0</v>
      </c>
      <c r="AM13" s="302">
        <f aca="true" t="shared" si="18" ref="AM13:AM21">IF(AO13=3,1,0)</f>
        <v>0</v>
      </c>
      <c r="AN13" s="303">
        <f t="shared" si="13"/>
        <v>0</v>
      </c>
      <c r="AO13" s="302">
        <f aca="true" t="shared" si="19" ref="AO13:AO21">IF($AL13=1,$AL13*R13,0)</f>
        <v>0</v>
      </c>
      <c r="AP13" s="303">
        <f t="shared" si="14"/>
        <v>0</v>
      </c>
      <c r="AQ13" s="302">
        <f aca="true" t="shared" si="20" ref="AQ13:AQ21">$AL13*W13</f>
        <v>0</v>
      </c>
      <c r="AR13" s="303">
        <f t="shared" si="15"/>
        <v>0</v>
      </c>
    </row>
    <row r="14" spans="2:44" ht="16.5" hidden="1" outlineLevel="1" thickBot="1">
      <c r="B14" s="217" t="s">
        <v>114</v>
      </c>
      <c r="C14" s="189"/>
      <c r="D14" s="156" t="str">
        <f>IF(D7&gt;"",D7,"")</f>
        <v>Eriksson Paju</v>
      </c>
      <c r="E14" s="157" t="str">
        <f>IF(D9&gt;"",D9,"")</f>
        <v>Käppi Eerika</v>
      </c>
      <c r="F14" s="158"/>
      <c r="G14" s="159"/>
      <c r="H14" s="365"/>
      <c r="I14" s="366"/>
      <c r="J14" s="365"/>
      <c r="K14" s="366"/>
      <c r="L14" s="365"/>
      <c r="M14" s="366"/>
      <c r="N14" s="365"/>
      <c r="O14" s="366"/>
      <c r="P14" s="365"/>
      <c r="Q14" s="366"/>
      <c r="R14" s="147">
        <f t="shared" si="16"/>
      </c>
      <c r="S14" s="148">
        <f t="shared" si="17"/>
      </c>
      <c r="T14" s="113"/>
      <c r="U14" s="47"/>
      <c r="V14" s="142"/>
      <c r="W14" s="153">
        <f t="shared" si="1"/>
        <v>0</v>
      </c>
      <c r="X14" s="154">
        <f t="shared" si="1"/>
        <v>0</v>
      </c>
      <c r="Y14" s="155">
        <f t="shared" si="2"/>
        <v>0</v>
      </c>
      <c r="AA14" s="115">
        <f t="shared" si="3"/>
        <v>0</v>
      </c>
      <c r="AB14" s="116">
        <f t="shared" si="4"/>
        <v>0</v>
      </c>
      <c r="AC14" s="115">
        <f t="shared" si="5"/>
        <v>0</v>
      </c>
      <c r="AD14" s="116">
        <f t="shared" si="6"/>
        <v>0</v>
      </c>
      <c r="AE14" s="115">
        <f t="shared" si="7"/>
        <v>0</v>
      </c>
      <c r="AF14" s="116">
        <f t="shared" si="8"/>
        <v>0</v>
      </c>
      <c r="AG14" s="115">
        <f t="shared" si="9"/>
        <v>0</v>
      </c>
      <c r="AH14" s="116">
        <f t="shared" si="10"/>
        <v>0</v>
      </c>
      <c r="AI14" s="115">
        <f t="shared" si="11"/>
        <v>0</v>
      </c>
      <c r="AJ14" s="116">
        <f t="shared" si="12"/>
        <v>0</v>
      </c>
      <c r="AL14" s="298">
        <f>IF(OR(ISBLANK(AL7),ISBLANK(AL9)),0,1)</f>
        <v>0</v>
      </c>
      <c r="AM14" s="302">
        <f t="shared" si="18"/>
        <v>0</v>
      </c>
      <c r="AN14" s="303">
        <f t="shared" si="13"/>
        <v>0</v>
      </c>
      <c r="AO14" s="302">
        <f t="shared" si="19"/>
        <v>0</v>
      </c>
      <c r="AP14" s="303">
        <f t="shared" si="14"/>
        <v>0</v>
      </c>
      <c r="AQ14" s="302">
        <f t="shared" si="20"/>
        <v>0</v>
      </c>
      <c r="AR14" s="303">
        <f t="shared" si="15"/>
        <v>0</v>
      </c>
    </row>
    <row r="15" spans="2:44" ht="15.75" hidden="1" outlineLevel="1">
      <c r="B15" s="217" t="s">
        <v>115</v>
      </c>
      <c r="C15" s="189"/>
      <c r="D15" s="99" t="str">
        <f>IF(D5&gt;"",D5,"")</f>
        <v>Eriksson Pihla</v>
      </c>
      <c r="E15" s="111" t="str">
        <f>IF(D8&gt;"",D8,"")</f>
        <v>Ranta Ida</v>
      </c>
      <c r="F15" s="145"/>
      <c r="G15" s="146"/>
      <c r="H15" s="367"/>
      <c r="I15" s="368"/>
      <c r="J15" s="367"/>
      <c r="K15" s="368"/>
      <c r="L15" s="367"/>
      <c r="M15" s="368"/>
      <c r="N15" s="367"/>
      <c r="O15" s="368"/>
      <c r="P15" s="367"/>
      <c r="Q15" s="368"/>
      <c r="R15" s="147">
        <f t="shared" si="16"/>
      </c>
      <c r="S15" s="148">
        <f t="shared" si="17"/>
      </c>
      <c r="T15" s="113"/>
      <c r="U15" s="47"/>
      <c r="V15" s="142"/>
      <c r="W15" s="153">
        <f t="shared" si="1"/>
        <v>0</v>
      </c>
      <c r="X15" s="154">
        <f t="shared" si="1"/>
        <v>0</v>
      </c>
      <c r="Y15" s="155">
        <f t="shared" si="2"/>
        <v>0</v>
      </c>
      <c r="AA15" s="115">
        <f t="shared" si="3"/>
        <v>0</v>
      </c>
      <c r="AB15" s="116">
        <f t="shared" si="4"/>
        <v>0</v>
      </c>
      <c r="AC15" s="115">
        <f t="shared" si="5"/>
        <v>0</v>
      </c>
      <c r="AD15" s="116">
        <f t="shared" si="6"/>
        <v>0</v>
      </c>
      <c r="AE15" s="115">
        <f t="shared" si="7"/>
        <v>0</v>
      </c>
      <c r="AF15" s="116">
        <f t="shared" si="8"/>
        <v>0</v>
      </c>
      <c r="AG15" s="115">
        <f t="shared" si="9"/>
        <v>0</v>
      </c>
      <c r="AH15" s="116">
        <f t="shared" si="10"/>
        <v>0</v>
      </c>
      <c r="AI15" s="115">
        <f t="shared" si="11"/>
        <v>0</v>
      </c>
      <c r="AJ15" s="116">
        <f t="shared" si="12"/>
        <v>0</v>
      </c>
      <c r="AL15" s="298">
        <f>IF(OR(ISBLANK(AL5),ISBLANK(AL8)),0,1)</f>
        <v>0</v>
      </c>
      <c r="AM15" s="302">
        <f t="shared" si="18"/>
        <v>0</v>
      </c>
      <c r="AN15" s="303">
        <f t="shared" si="13"/>
        <v>0</v>
      </c>
      <c r="AO15" s="302">
        <f t="shared" si="19"/>
        <v>0</v>
      </c>
      <c r="AP15" s="303">
        <f t="shared" si="14"/>
        <v>0</v>
      </c>
      <c r="AQ15" s="302">
        <f t="shared" si="20"/>
        <v>0</v>
      </c>
      <c r="AR15" s="303">
        <f t="shared" si="15"/>
        <v>0</v>
      </c>
    </row>
    <row r="16" spans="2:44" ht="15.75" hidden="1" outlineLevel="1">
      <c r="B16" s="217" t="s">
        <v>116</v>
      </c>
      <c r="C16" s="189"/>
      <c r="D16" s="99" t="str">
        <f>IF(D6&gt;"",D6,"")</f>
        <v>Lundström Annika</v>
      </c>
      <c r="E16" s="111" t="str">
        <f>IF(D9&gt;"",D9,"")</f>
        <v>Käppi Eerika</v>
      </c>
      <c r="F16" s="152"/>
      <c r="G16" s="146"/>
      <c r="H16" s="361"/>
      <c r="I16" s="362"/>
      <c r="J16" s="361"/>
      <c r="K16" s="362"/>
      <c r="L16" s="361"/>
      <c r="M16" s="362"/>
      <c r="N16" s="363"/>
      <c r="O16" s="364"/>
      <c r="P16" s="363"/>
      <c r="Q16" s="364"/>
      <c r="R16" s="147">
        <f t="shared" si="16"/>
      </c>
      <c r="S16" s="148">
        <f t="shared" si="17"/>
      </c>
      <c r="T16" s="113"/>
      <c r="U16" s="47"/>
      <c r="V16" s="142"/>
      <c r="W16" s="153">
        <f t="shared" si="1"/>
        <v>0</v>
      </c>
      <c r="X16" s="154">
        <f t="shared" si="1"/>
        <v>0</v>
      </c>
      <c r="Y16" s="155">
        <f t="shared" si="2"/>
        <v>0</v>
      </c>
      <c r="AA16" s="115">
        <f t="shared" si="3"/>
        <v>0</v>
      </c>
      <c r="AB16" s="116">
        <f t="shared" si="4"/>
        <v>0</v>
      </c>
      <c r="AC16" s="115">
        <f t="shared" si="5"/>
        <v>0</v>
      </c>
      <c r="AD16" s="116">
        <f t="shared" si="6"/>
        <v>0</v>
      </c>
      <c r="AE16" s="115">
        <f t="shared" si="7"/>
        <v>0</v>
      </c>
      <c r="AF16" s="116">
        <f t="shared" si="8"/>
        <v>0</v>
      </c>
      <c r="AG16" s="115">
        <f t="shared" si="9"/>
        <v>0</v>
      </c>
      <c r="AH16" s="116">
        <f t="shared" si="10"/>
        <v>0</v>
      </c>
      <c r="AI16" s="115">
        <f t="shared" si="11"/>
        <v>0</v>
      </c>
      <c r="AJ16" s="116">
        <f t="shared" si="12"/>
        <v>0</v>
      </c>
      <c r="AL16" s="298">
        <f>IF(OR(ISBLANK(AL6),ISBLANK(AL9)),0,1)</f>
        <v>0</v>
      </c>
      <c r="AM16" s="302">
        <f t="shared" si="18"/>
        <v>0</v>
      </c>
      <c r="AN16" s="303">
        <f t="shared" si="13"/>
        <v>0</v>
      </c>
      <c r="AO16" s="302">
        <f t="shared" si="19"/>
        <v>0</v>
      </c>
      <c r="AP16" s="303">
        <f t="shared" si="14"/>
        <v>0</v>
      </c>
      <c r="AQ16" s="302">
        <f t="shared" si="20"/>
        <v>0</v>
      </c>
      <c r="AR16" s="303">
        <f t="shared" si="15"/>
        <v>0</v>
      </c>
    </row>
    <row r="17" spans="2:44" ht="16.5" hidden="1" outlineLevel="1" thickBot="1">
      <c r="B17" s="217" t="s">
        <v>75</v>
      </c>
      <c r="C17" s="189"/>
      <c r="D17" s="156" t="str">
        <f>IF(D5&gt;"",D5,"")</f>
        <v>Eriksson Pihla</v>
      </c>
      <c r="E17" s="157" t="str">
        <f>IF(D7&gt;"",D7,"")</f>
        <v>Eriksson Paju</v>
      </c>
      <c r="F17" s="158"/>
      <c r="G17" s="159"/>
      <c r="H17" s="365"/>
      <c r="I17" s="366"/>
      <c r="J17" s="365"/>
      <c r="K17" s="366"/>
      <c r="L17" s="365"/>
      <c r="M17" s="366"/>
      <c r="N17" s="365"/>
      <c r="O17" s="366"/>
      <c r="P17" s="365"/>
      <c r="Q17" s="366"/>
      <c r="R17" s="147">
        <f t="shared" si="16"/>
      </c>
      <c r="S17" s="148">
        <f t="shared" si="17"/>
      </c>
      <c r="T17" s="113"/>
      <c r="U17" s="47"/>
      <c r="V17" s="142"/>
      <c r="W17" s="153">
        <f t="shared" si="1"/>
        <v>0</v>
      </c>
      <c r="X17" s="154">
        <f t="shared" si="1"/>
        <v>0</v>
      </c>
      <c r="Y17" s="155">
        <f t="shared" si="2"/>
        <v>0</v>
      </c>
      <c r="AA17" s="127">
        <f t="shared" si="3"/>
        <v>0</v>
      </c>
      <c r="AB17" s="128">
        <f t="shared" si="4"/>
        <v>0</v>
      </c>
      <c r="AC17" s="127">
        <f t="shared" si="5"/>
        <v>0</v>
      </c>
      <c r="AD17" s="128">
        <f t="shared" si="6"/>
        <v>0</v>
      </c>
      <c r="AE17" s="127">
        <f t="shared" si="7"/>
        <v>0</v>
      </c>
      <c r="AF17" s="128">
        <f t="shared" si="8"/>
        <v>0</v>
      </c>
      <c r="AG17" s="127">
        <f t="shared" si="9"/>
        <v>0</v>
      </c>
      <c r="AH17" s="128">
        <f t="shared" si="10"/>
        <v>0</v>
      </c>
      <c r="AI17" s="127">
        <f t="shared" si="11"/>
        <v>0</v>
      </c>
      <c r="AJ17" s="128">
        <f t="shared" si="12"/>
        <v>0</v>
      </c>
      <c r="AL17" s="298">
        <f>IF(OR(ISBLANK(AL5),ISBLANK(AL7)),0,1)</f>
        <v>0</v>
      </c>
      <c r="AM17" s="302">
        <f t="shared" si="18"/>
        <v>0</v>
      </c>
      <c r="AN17" s="303">
        <f t="shared" si="13"/>
        <v>0</v>
      </c>
      <c r="AO17" s="302">
        <f t="shared" si="19"/>
        <v>0</v>
      </c>
      <c r="AP17" s="303">
        <f t="shared" si="14"/>
        <v>0</v>
      </c>
      <c r="AQ17" s="302">
        <f t="shared" si="20"/>
        <v>0</v>
      </c>
      <c r="AR17" s="303">
        <f t="shared" si="15"/>
        <v>0</v>
      </c>
    </row>
    <row r="18" spans="2:44" ht="15.75" hidden="1" outlineLevel="1">
      <c r="B18" s="217" t="s">
        <v>117</v>
      </c>
      <c r="C18" s="189"/>
      <c r="D18" s="99" t="str">
        <f>IF(D8&gt;"",D8,"")</f>
        <v>Ranta Ida</v>
      </c>
      <c r="E18" s="111" t="str">
        <f>IF(D9&gt;"",D9,"")</f>
        <v>Käppi Eerika</v>
      </c>
      <c r="F18" s="145"/>
      <c r="G18" s="146"/>
      <c r="H18" s="367"/>
      <c r="I18" s="368"/>
      <c r="J18" s="367"/>
      <c r="K18" s="368"/>
      <c r="L18" s="367"/>
      <c r="M18" s="368"/>
      <c r="N18" s="367"/>
      <c r="O18" s="368"/>
      <c r="P18" s="367"/>
      <c r="Q18" s="368"/>
      <c r="R18" s="147">
        <f t="shared" si="16"/>
      </c>
      <c r="S18" s="148">
        <f t="shared" si="17"/>
      </c>
      <c r="T18" s="113"/>
      <c r="U18" s="47"/>
      <c r="V18" s="142"/>
      <c r="W18" s="153">
        <f t="shared" si="1"/>
        <v>0</v>
      </c>
      <c r="X18" s="154">
        <f t="shared" si="1"/>
        <v>0</v>
      </c>
      <c r="Y18" s="155">
        <f t="shared" si="2"/>
        <v>0</v>
      </c>
      <c r="AA18" s="109">
        <f t="shared" si="3"/>
        <v>0</v>
      </c>
      <c r="AB18" s="110">
        <f>IF(H18="",0,IF(LEFT(H18,1)="-",(IF(ABS(H18)&gt;9,(ABS(H18)+2),11)),H18))</f>
        <v>0</v>
      </c>
      <c r="AC18" s="109">
        <f t="shared" si="5"/>
        <v>0</v>
      </c>
      <c r="AD18" s="110">
        <f>IF(J18="",0,IF(LEFT(J18,1)="-",(IF(ABS(J18)&gt;9,(ABS(J18)+2),11)),J18))</f>
        <v>0</v>
      </c>
      <c r="AE18" s="109">
        <f t="shared" si="7"/>
        <v>0</v>
      </c>
      <c r="AF18" s="110">
        <f>IF(L18="",0,IF(LEFT(L18,1)="-",(IF(ABS(L18)&gt;9,(ABS(L18)+2),11)),L18))</f>
        <v>0</v>
      </c>
      <c r="AG18" s="109">
        <f t="shared" si="9"/>
        <v>0</v>
      </c>
      <c r="AH18" s="110">
        <f>IF(N18="",0,IF(LEFT(N18,1)="-",(IF(ABS(N18)&gt;9,(ABS(N18)+2),11)),N18))</f>
        <v>0</v>
      </c>
      <c r="AI18" s="109">
        <f>IF(P18="",0,IF(LEFT(P18,1)="-",ABS(P18),(IF(P18&gt;9,P18+2,11))))</f>
        <v>0</v>
      </c>
      <c r="AJ18" s="110">
        <f>IF(P18="",0,IF(LEFT(P18,1)="-",(IF(ABS(P18)&gt;9,(ABS(P18)+2),11)),P18))</f>
        <v>0</v>
      </c>
      <c r="AL18" s="298">
        <f>IF(OR(ISBLANK(AL8),ISBLANK(AL9)),0,1)</f>
        <v>0</v>
      </c>
      <c r="AM18" s="302">
        <f t="shared" si="18"/>
        <v>0</v>
      </c>
      <c r="AN18" s="303">
        <f t="shared" si="13"/>
        <v>0</v>
      </c>
      <c r="AO18" s="302">
        <f t="shared" si="19"/>
        <v>0</v>
      </c>
      <c r="AP18" s="303">
        <f t="shared" si="14"/>
        <v>0</v>
      </c>
      <c r="AQ18" s="302">
        <f t="shared" si="20"/>
        <v>0</v>
      </c>
      <c r="AR18" s="303">
        <f t="shared" si="15"/>
        <v>0</v>
      </c>
    </row>
    <row r="19" spans="2:44" ht="15.75" hidden="1" outlineLevel="1">
      <c r="B19" s="217" t="s">
        <v>78</v>
      </c>
      <c r="C19" s="189"/>
      <c r="D19" s="99" t="str">
        <f>IF(D6&gt;"",D6,"")</f>
        <v>Lundström Annika</v>
      </c>
      <c r="E19" s="111" t="str">
        <f>IF(D7&gt;"",D7,"")</f>
        <v>Eriksson Paju</v>
      </c>
      <c r="F19" s="152"/>
      <c r="G19" s="146"/>
      <c r="H19" s="361"/>
      <c r="I19" s="362"/>
      <c r="J19" s="361"/>
      <c r="K19" s="362"/>
      <c r="L19" s="361"/>
      <c r="M19" s="362"/>
      <c r="N19" s="363"/>
      <c r="O19" s="364"/>
      <c r="P19" s="363"/>
      <c r="Q19" s="364"/>
      <c r="R19" s="147">
        <f t="shared" si="16"/>
      </c>
      <c r="S19" s="148">
        <f t="shared" si="17"/>
      </c>
      <c r="T19" s="113"/>
      <c r="U19" s="47"/>
      <c r="V19" s="142"/>
      <c r="W19" s="153">
        <f t="shared" si="1"/>
        <v>0</v>
      </c>
      <c r="X19" s="154">
        <f t="shared" si="1"/>
        <v>0</v>
      </c>
      <c r="Y19" s="155">
        <f t="shared" si="2"/>
        <v>0</v>
      </c>
      <c r="AA19" s="115">
        <f t="shared" si="3"/>
        <v>0</v>
      </c>
      <c r="AB19" s="116">
        <f>IF(H19="",0,IF(LEFT(H19,1)="-",(IF(ABS(H19)&gt;9,(ABS(H19)+2),11)),H19))</f>
        <v>0</v>
      </c>
      <c r="AC19" s="115">
        <f t="shared" si="5"/>
        <v>0</v>
      </c>
      <c r="AD19" s="116">
        <f>IF(J19="",0,IF(LEFT(J19,1)="-",(IF(ABS(J19)&gt;9,(ABS(J19)+2),11)),J19))</f>
        <v>0</v>
      </c>
      <c r="AE19" s="115">
        <f t="shared" si="7"/>
        <v>0</v>
      </c>
      <c r="AF19" s="116">
        <f>IF(L19="",0,IF(LEFT(L19,1)="-",(IF(ABS(L19)&gt;9,(ABS(L19)+2),11)),L19))</f>
        <v>0</v>
      </c>
      <c r="AG19" s="115">
        <f t="shared" si="9"/>
        <v>0</v>
      </c>
      <c r="AH19" s="116">
        <f>IF(N19="",0,IF(LEFT(N19,1)="-",(IF(ABS(N19)&gt;9,(ABS(N19)+2),11)),N19))</f>
        <v>0</v>
      </c>
      <c r="AI19" s="115">
        <f>IF(P19="",0,IF(LEFT(P19,1)="-",ABS(P19),(IF(P19&gt;9,P19+2,11))))</f>
        <v>0</v>
      </c>
      <c r="AJ19" s="116">
        <f>IF(P19="",0,IF(LEFT(P19,1)="-",(IF(ABS(P19)&gt;9,(ABS(P19)+2),11)),P19))</f>
        <v>0</v>
      </c>
      <c r="AL19" s="298">
        <f>IF(OR(ISBLANK(AL6),ISBLANK(AL7)),0,1)</f>
        <v>0</v>
      </c>
      <c r="AM19" s="302">
        <f t="shared" si="18"/>
        <v>0</v>
      </c>
      <c r="AN19" s="303">
        <f t="shared" si="13"/>
        <v>0</v>
      </c>
      <c r="AO19" s="302">
        <f t="shared" si="19"/>
        <v>0</v>
      </c>
      <c r="AP19" s="303">
        <f t="shared" si="14"/>
        <v>0</v>
      </c>
      <c r="AQ19" s="302">
        <f t="shared" si="20"/>
        <v>0</v>
      </c>
      <c r="AR19" s="303">
        <f t="shared" si="15"/>
        <v>0</v>
      </c>
    </row>
    <row r="20" spans="2:44" ht="16.5" hidden="1" outlineLevel="1" thickBot="1">
      <c r="B20" s="217" t="s">
        <v>118</v>
      </c>
      <c r="C20" s="189"/>
      <c r="D20" s="156" t="str">
        <f>IF(D7&gt;"",D7,"")</f>
        <v>Eriksson Paju</v>
      </c>
      <c r="E20" s="157" t="str">
        <f>IF(D8&gt;"",D8,"")</f>
        <v>Ranta Ida</v>
      </c>
      <c r="F20" s="158"/>
      <c r="G20" s="159"/>
      <c r="H20" s="365"/>
      <c r="I20" s="366"/>
      <c r="J20" s="365"/>
      <c r="K20" s="366"/>
      <c r="L20" s="365"/>
      <c r="M20" s="366"/>
      <c r="N20" s="365"/>
      <c r="O20" s="366"/>
      <c r="P20" s="365"/>
      <c r="Q20" s="366"/>
      <c r="R20" s="147">
        <f t="shared" si="16"/>
      </c>
      <c r="S20" s="148">
        <f t="shared" si="17"/>
      </c>
      <c r="T20" s="113"/>
      <c r="U20" s="47"/>
      <c r="V20" s="142"/>
      <c r="W20" s="153">
        <f t="shared" si="1"/>
        <v>0</v>
      </c>
      <c r="X20" s="154">
        <f t="shared" si="1"/>
        <v>0</v>
      </c>
      <c r="Y20" s="155">
        <f t="shared" si="2"/>
        <v>0</v>
      </c>
      <c r="AA20" s="115">
        <f t="shared" si="3"/>
        <v>0</v>
      </c>
      <c r="AB20" s="116">
        <f>IF(H20="",0,IF(LEFT(H20,1)="-",(IF(ABS(H20)&gt;9,(ABS(H20)+2),11)),H20))</f>
        <v>0</v>
      </c>
      <c r="AC20" s="115">
        <f t="shared" si="5"/>
        <v>0</v>
      </c>
      <c r="AD20" s="116">
        <f>IF(J20="",0,IF(LEFT(J20,1)="-",(IF(ABS(J20)&gt;9,(ABS(J20)+2),11)),J20))</f>
        <v>0</v>
      </c>
      <c r="AE20" s="115">
        <f t="shared" si="7"/>
        <v>0</v>
      </c>
      <c r="AF20" s="116">
        <f>IF(L20="",0,IF(LEFT(L20,1)="-",(IF(ABS(L20)&gt;9,(ABS(L20)+2),11)),L20))</f>
        <v>0</v>
      </c>
      <c r="AG20" s="115">
        <f t="shared" si="9"/>
        <v>0</v>
      </c>
      <c r="AH20" s="116">
        <f>IF(N20="",0,IF(LEFT(N20,1)="-",(IF(ABS(N20)&gt;9,(ABS(N20)+2),11)),N20))</f>
        <v>0</v>
      </c>
      <c r="AI20" s="115">
        <f>IF(P20="",0,IF(LEFT(P20,1)="-",ABS(P20),(IF(P20&gt;9,P20+2,11))))</f>
        <v>0</v>
      </c>
      <c r="AJ20" s="116">
        <f>IF(P20="",0,IF(LEFT(P20,1)="-",(IF(ABS(P20)&gt;9,(ABS(P20)+2),11)),P20))</f>
        <v>0</v>
      </c>
      <c r="AL20" s="298">
        <f>IF(OR(ISBLANK(AL7),ISBLANK(AL8)),0,1)</f>
        <v>0</v>
      </c>
      <c r="AM20" s="302">
        <f t="shared" si="18"/>
        <v>0</v>
      </c>
      <c r="AN20" s="303">
        <f t="shared" si="13"/>
        <v>0</v>
      </c>
      <c r="AO20" s="302">
        <f t="shared" si="19"/>
        <v>0</v>
      </c>
      <c r="AP20" s="303">
        <f t="shared" si="14"/>
        <v>0</v>
      </c>
      <c r="AQ20" s="302">
        <f t="shared" si="20"/>
        <v>0</v>
      </c>
      <c r="AR20" s="303">
        <f t="shared" si="15"/>
        <v>0</v>
      </c>
    </row>
    <row r="21" spans="2:44" ht="16.5" hidden="1" outlineLevel="1" thickBot="1">
      <c r="B21" s="218" t="s">
        <v>79</v>
      </c>
      <c r="C21" s="190"/>
      <c r="D21" s="119" t="str">
        <f>IF(D5&gt;"",D5,"")</f>
        <v>Eriksson Pihla</v>
      </c>
      <c r="E21" s="120" t="str">
        <f>IF(D6&gt;"",D6,"")</f>
        <v>Lundström Annika</v>
      </c>
      <c r="F21" s="160"/>
      <c r="G21" s="161"/>
      <c r="H21" s="359"/>
      <c r="I21" s="360"/>
      <c r="J21" s="359"/>
      <c r="K21" s="360"/>
      <c r="L21" s="359"/>
      <c r="M21" s="360"/>
      <c r="N21" s="359"/>
      <c r="O21" s="360"/>
      <c r="P21" s="359"/>
      <c r="Q21" s="360"/>
      <c r="R21" s="162">
        <f t="shared" si="16"/>
      </c>
      <c r="S21" s="163">
        <f t="shared" si="17"/>
      </c>
      <c r="T21" s="125"/>
      <c r="U21" s="164"/>
      <c r="V21" s="142"/>
      <c r="W21" s="165">
        <f t="shared" si="1"/>
        <v>0</v>
      </c>
      <c r="X21" s="166">
        <f t="shared" si="1"/>
        <v>0</v>
      </c>
      <c r="Y21" s="167">
        <f t="shared" si="2"/>
        <v>0</v>
      </c>
      <c r="AA21" s="115">
        <f t="shared" si="3"/>
        <v>0</v>
      </c>
      <c r="AB21" s="116">
        <f>IF(H21="",0,IF(LEFT(H21,1)="-",(IF(ABS(H21)&gt;9,(ABS(H21)+2),11)),H21))</f>
        <v>0</v>
      </c>
      <c r="AC21" s="115">
        <f t="shared" si="5"/>
        <v>0</v>
      </c>
      <c r="AD21" s="116">
        <f>IF(J21="",0,IF(LEFT(J21,1)="-",(IF(ABS(J21)&gt;9,(ABS(J21)+2),11)),J21))</f>
        <v>0</v>
      </c>
      <c r="AE21" s="115">
        <f t="shared" si="7"/>
        <v>0</v>
      </c>
      <c r="AF21" s="116">
        <f>IF(L21="",0,IF(LEFT(L21,1)="-",(IF(ABS(L21)&gt;9,(ABS(L21)+2),11)),L21))</f>
        <v>0</v>
      </c>
      <c r="AG21" s="115">
        <f t="shared" si="9"/>
        <v>0</v>
      </c>
      <c r="AH21" s="116">
        <f>IF(N21="",0,IF(LEFT(N21,1)="-",(IF(ABS(N21)&gt;9,(ABS(N21)+2),11)),N21))</f>
        <v>0</v>
      </c>
      <c r="AI21" s="115">
        <f>IF(P21="",0,IF(LEFT(P21,1)="-",ABS(P21),(IF(P21&gt;9,P21+2,11))))</f>
        <v>0</v>
      </c>
      <c r="AJ21" s="116">
        <f>IF(P21="",0,IF(LEFT(P21,1)="-",(IF(ABS(P21)&gt;9,(ABS(P21)+2),11)),P21))</f>
        <v>0</v>
      </c>
      <c r="AL21" s="299">
        <f>IF(OR(ISBLANK(AL5),ISBLANK(AL6)),0,1)</f>
        <v>0</v>
      </c>
      <c r="AM21" s="304">
        <f t="shared" si="18"/>
        <v>0</v>
      </c>
      <c r="AN21" s="305">
        <f t="shared" si="13"/>
        <v>0</v>
      </c>
      <c r="AO21" s="304">
        <f t="shared" si="19"/>
        <v>0</v>
      </c>
      <c r="AP21" s="305">
        <f t="shared" si="14"/>
        <v>0</v>
      </c>
      <c r="AQ21" s="304">
        <f t="shared" si="20"/>
        <v>0</v>
      </c>
      <c r="AR21" s="305">
        <f t="shared" si="15"/>
        <v>0</v>
      </c>
    </row>
    <row r="22" ht="15.75" collapsed="1" thickTop="1"/>
  </sheetData>
  <sheetProtection/>
  <mergeCells count="77">
    <mergeCell ref="AM3:AN3"/>
    <mergeCell ref="L2:O2"/>
    <mergeCell ref="P2:R2"/>
    <mergeCell ref="S2:U2"/>
    <mergeCell ref="F3:H3"/>
    <mergeCell ref="I3:K3"/>
    <mergeCell ref="L3:O3"/>
    <mergeCell ref="S3:U3"/>
    <mergeCell ref="T5:U5"/>
    <mergeCell ref="T6:U6"/>
    <mergeCell ref="T7:U7"/>
    <mergeCell ref="T8:U8"/>
    <mergeCell ref="F4:G4"/>
    <mergeCell ref="H4:I4"/>
    <mergeCell ref="J4:K4"/>
    <mergeCell ref="L4:M4"/>
    <mergeCell ref="N4:O4"/>
    <mergeCell ref="T4:U4"/>
    <mergeCell ref="J13:K13"/>
    <mergeCell ref="L13:M13"/>
    <mergeCell ref="N13:O13"/>
    <mergeCell ref="P13:Q13"/>
    <mergeCell ref="H11:I11"/>
    <mergeCell ref="J11:K11"/>
    <mergeCell ref="L11:M11"/>
    <mergeCell ref="N11:O11"/>
    <mergeCell ref="P11:Q11"/>
    <mergeCell ref="J15:K15"/>
    <mergeCell ref="L15:M15"/>
    <mergeCell ref="N15:O15"/>
    <mergeCell ref="P15:Q15"/>
    <mergeCell ref="H12:I12"/>
    <mergeCell ref="J12:K12"/>
    <mergeCell ref="L12:M12"/>
    <mergeCell ref="N12:O12"/>
    <mergeCell ref="P12:Q12"/>
    <mergeCell ref="H13:I13"/>
    <mergeCell ref="J16:K16"/>
    <mergeCell ref="L16:M16"/>
    <mergeCell ref="N16:O16"/>
    <mergeCell ref="P16:Q16"/>
    <mergeCell ref="H14:I14"/>
    <mergeCell ref="J14:K14"/>
    <mergeCell ref="L14:M14"/>
    <mergeCell ref="N14:O14"/>
    <mergeCell ref="P14:Q14"/>
    <mergeCell ref="H15:I15"/>
    <mergeCell ref="R4:S4"/>
    <mergeCell ref="T9:U9"/>
    <mergeCell ref="R11:S11"/>
    <mergeCell ref="W11:X11"/>
    <mergeCell ref="H17:I17"/>
    <mergeCell ref="J17:K17"/>
    <mergeCell ref="L17:M17"/>
    <mergeCell ref="N17:O17"/>
    <mergeCell ref="P17:Q17"/>
    <mergeCell ref="H16:I16"/>
    <mergeCell ref="H18:I18"/>
    <mergeCell ref="J18:K18"/>
    <mergeCell ref="L18:M18"/>
    <mergeCell ref="N18:O18"/>
    <mergeCell ref="P18:Q18"/>
    <mergeCell ref="H19:I19"/>
    <mergeCell ref="J19:K19"/>
    <mergeCell ref="L19:M19"/>
    <mergeCell ref="N19:O19"/>
    <mergeCell ref="P19:Q19"/>
    <mergeCell ref="P20:Q20"/>
    <mergeCell ref="H21:I21"/>
    <mergeCell ref="J21:K21"/>
    <mergeCell ref="L21:M21"/>
    <mergeCell ref="N21:O21"/>
    <mergeCell ref="P21:Q21"/>
    <mergeCell ref="H20:I20"/>
    <mergeCell ref="J20:K20"/>
    <mergeCell ref="L20:M20"/>
    <mergeCell ref="N20:O2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Header>&amp;CMejlans Bollförening r.f.</oddHeader>
    <oddFooter>&amp;Cwww.mbf.fi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8.57421875" style="0" bestFit="1" customWidth="1"/>
    <col min="5" max="7" width="18.7109375" style="0" customWidth="1"/>
  </cols>
  <sheetData>
    <row r="1" ht="15.75" thickBot="1"/>
    <row r="2" spans="6:7" ht="15">
      <c r="F2" s="173" t="s">
        <v>134</v>
      </c>
      <c r="G2" s="199" t="s">
        <v>137</v>
      </c>
    </row>
    <row r="3" spans="6:7" ht="15">
      <c r="F3" s="174" t="s">
        <v>135</v>
      </c>
      <c r="G3" s="200" t="s">
        <v>140</v>
      </c>
    </row>
    <row r="4" spans="1:7" ht="15.75" thickBot="1">
      <c r="A4" s="223"/>
      <c r="B4" s="224" t="s">
        <v>226</v>
      </c>
      <c r="C4" s="224" t="s">
        <v>227</v>
      </c>
      <c r="D4" s="225" t="s">
        <v>228</v>
      </c>
      <c r="F4" s="175" t="s">
        <v>136</v>
      </c>
      <c r="G4" s="201" t="s">
        <v>216</v>
      </c>
    </row>
    <row r="5" spans="1:5" ht="15">
      <c r="A5" s="226" t="s">
        <v>9</v>
      </c>
      <c r="B5" s="233">
        <v>1970</v>
      </c>
      <c r="C5" s="233" t="s">
        <v>246</v>
      </c>
      <c r="D5" s="234" t="s">
        <v>20</v>
      </c>
      <c r="E5" s="197">
        <v>0.5208333333333334</v>
      </c>
    </row>
    <row r="6" spans="1:6" ht="15">
      <c r="A6" s="226" t="s">
        <v>10</v>
      </c>
      <c r="B6" s="222"/>
      <c r="C6" s="222"/>
      <c r="D6" s="227"/>
      <c r="E6" s="238" t="s">
        <v>190</v>
      </c>
      <c r="F6" s="197">
        <v>0.625</v>
      </c>
    </row>
    <row r="7" spans="1:7" ht="15">
      <c r="A7" s="228" t="s">
        <v>11</v>
      </c>
      <c r="B7" s="221"/>
      <c r="C7" s="221"/>
      <c r="D7" s="229"/>
      <c r="E7" s="197">
        <v>0.5208333333333334</v>
      </c>
      <c r="F7" s="246" t="s">
        <v>204</v>
      </c>
      <c r="G7" s="129"/>
    </row>
    <row r="8" spans="1:7" ht="15">
      <c r="A8" s="228" t="s">
        <v>12</v>
      </c>
      <c r="B8" s="243">
        <v>1852</v>
      </c>
      <c r="C8" s="243" t="s">
        <v>247</v>
      </c>
      <c r="D8" s="244" t="s">
        <v>24</v>
      </c>
      <c r="E8" s="238" t="s">
        <v>191</v>
      </c>
      <c r="G8" s="245">
        <v>0.6666666666666666</v>
      </c>
    </row>
    <row r="9" spans="1:7" ht="15">
      <c r="A9" s="226" t="s">
        <v>19</v>
      </c>
      <c r="B9" s="233">
        <v>1707</v>
      </c>
      <c r="C9" s="233" t="s">
        <v>248</v>
      </c>
      <c r="D9" s="234" t="s">
        <v>3</v>
      </c>
      <c r="E9" s="197">
        <v>0.5208333333333334</v>
      </c>
      <c r="G9" s="246" t="s">
        <v>199</v>
      </c>
    </row>
    <row r="10" spans="1:7" ht="15">
      <c r="A10" s="226" t="s">
        <v>223</v>
      </c>
      <c r="B10" s="222"/>
      <c r="C10" s="222"/>
      <c r="D10" s="227"/>
      <c r="E10" s="238" t="s">
        <v>192</v>
      </c>
      <c r="F10" s="197">
        <v>0.625</v>
      </c>
      <c r="G10" s="129"/>
    </row>
    <row r="11" spans="1:6" ht="15">
      <c r="A11" s="228" t="s">
        <v>224</v>
      </c>
      <c r="B11" s="221"/>
      <c r="C11" s="221"/>
      <c r="D11" s="229"/>
      <c r="E11" s="197">
        <v>0.5208333333333334</v>
      </c>
      <c r="F11" s="238" t="s">
        <v>205</v>
      </c>
    </row>
    <row r="12" spans="1:5" ht="15">
      <c r="A12" s="230" t="s">
        <v>225</v>
      </c>
      <c r="B12" s="240">
        <v>1870</v>
      </c>
      <c r="C12" s="240" t="s">
        <v>249</v>
      </c>
      <c r="D12" s="241" t="s">
        <v>3</v>
      </c>
      <c r="E12" s="238" t="s">
        <v>197</v>
      </c>
    </row>
    <row r="13" spans="1:4" ht="15">
      <c r="A13" s="176"/>
      <c r="B13" s="47"/>
      <c r="C13" s="47"/>
      <c r="D13" s="47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1"/>
  <headerFooter>
    <oddHeader>&amp;CMejlans Bollförening r.f.</oddHeader>
    <oddFooter>&amp;Cwww.mbf.fi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2"/>
  <sheetViews>
    <sheetView zoomScalePageLayoutView="0" workbookViewId="0" topLeftCell="A1">
      <selection activeCell="A1" sqref="A1"/>
    </sheetView>
  </sheetViews>
  <sheetFormatPr defaultColWidth="9.140625" defaultRowHeight="15" outlineLevelRow="1" outlineLevelCol="1"/>
  <cols>
    <col min="1" max="1" width="1.8515625" style="0" customWidth="1"/>
    <col min="2" max="2" width="5.421875" style="0" bestFit="1" customWidth="1"/>
    <col min="3" max="3" width="5.421875" style="0" customWidth="1"/>
    <col min="4" max="4" width="23.140625" style="0" customWidth="1"/>
    <col min="5" max="5" width="11.7109375" style="0" customWidth="1"/>
    <col min="6" max="11" width="3.421875" style="0" customWidth="1"/>
    <col min="12" max="17" width="3.57421875" style="0" customWidth="1"/>
    <col min="18" max="18" width="3.421875" style="0" customWidth="1"/>
    <col min="19" max="19" width="3.28125" style="0" customWidth="1"/>
    <col min="20" max="21" width="3.57421875" style="0" customWidth="1"/>
    <col min="22" max="22" width="3.8515625" style="0" hidden="1" customWidth="1" outlineLevel="1"/>
    <col min="23" max="23" width="3.421875" style="0" hidden="1" customWidth="1" outlineLevel="1"/>
    <col min="24" max="24" width="5.00390625" style="0" hidden="1" customWidth="1" outlineLevel="1"/>
    <col min="25" max="25" width="9.140625" style="0" hidden="1" customWidth="1" outlineLevel="1"/>
    <col min="26" max="36" width="0" style="0" hidden="1" customWidth="1" outlineLevel="1"/>
    <col min="37" max="37" width="2.7109375" style="0" customWidth="1" collapsed="1"/>
    <col min="38" max="44" width="6.7109375" style="0" hidden="1" customWidth="1" outlineLevel="1"/>
    <col min="45" max="45" width="9.140625" style="0" hidden="1" customWidth="1" outlineLevel="1"/>
    <col min="46" max="46" width="10.8515625" style="0" hidden="1" customWidth="1" outlineLevel="1"/>
    <col min="47" max="47" width="9.140625" style="0" customWidth="1" collapsed="1"/>
  </cols>
  <sheetData>
    <row r="1" ht="15.75" thickBot="1">
      <c r="B1" s="247" t="s">
        <v>372</v>
      </c>
    </row>
    <row r="2" spans="2:21" ht="16.5" thickTop="1">
      <c r="B2" s="1"/>
      <c r="C2" s="177"/>
      <c r="D2" s="2" t="s">
        <v>126</v>
      </c>
      <c r="E2" s="3"/>
      <c r="F2" s="3"/>
      <c r="G2" s="3"/>
      <c r="H2" s="4"/>
      <c r="I2" s="3"/>
      <c r="J2" s="5" t="s">
        <v>0</v>
      </c>
      <c r="K2" s="6"/>
      <c r="L2" s="339" t="s">
        <v>29</v>
      </c>
      <c r="M2" s="340"/>
      <c r="N2" s="340"/>
      <c r="O2" s="341"/>
      <c r="P2" s="342" t="s">
        <v>2</v>
      </c>
      <c r="Q2" s="343"/>
      <c r="R2" s="343"/>
      <c r="S2" s="344">
        <v>1</v>
      </c>
      <c r="T2" s="345"/>
      <c r="U2" s="346"/>
    </row>
    <row r="3" spans="2:46" ht="16.5" thickBot="1">
      <c r="B3" s="7"/>
      <c r="C3" s="178"/>
      <c r="D3" s="8" t="s">
        <v>3</v>
      </c>
      <c r="E3" s="9" t="s">
        <v>4</v>
      </c>
      <c r="F3" s="347">
        <v>1</v>
      </c>
      <c r="G3" s="348"/>
      <c r="H3" s="349"/>
      <c r="I3" s="350" t="s">
        <v>5</v>
      </c>
      <c r="J3" s="351"/>
      <c r="K3" s="351"/>
      <c r="L3" s="352">
        <v>41342</v>
      </c>
      <c r="M3" s="352"/>
      <c r="N3" s="352"/>
      <c r="O3" s="353"/>
      <c r="P3" s="10" t="s">
        <v>6</v>
      </c>
      <c r="Q3" s="192"/>
      <c r="R3" s="192"/>
      <c r="S3" s="354">
        <v>0.4166666666666667</v>
      </c>
      <c r="T3" s="355"/>
      <c r="U3" s="356"/>
      <c r="AM3" s="357" t="s">
        <v>373</v>
      </c>
      <c r="AN3" s="358"/>
      <c r="AO3" s="247"/>
      <c r="AP3" s="247"/>
      <c r="AQ3" s="247"/>
      <c r="AR3" s="247"/>
      <c r="AS3" s="268" t="s">
        <v>374</v>
      </c>
      <c r="AT3" s="268" t="s">
        <v>375</v>
      </c>
    </row>
    <row r="4" spans="2:46" ht="16.5" thickTop="1">
      <c r="B4" s="12"/>
      <c r="C4" s="182" t="s">
        <v>151</v>
      </c>
      <c r="D4" s="13" t="s">
        <v>7</v>
      </c>
      <c r="E4" s="14" t="s">
        <v>8</v>
      </c>
      <c r="F4" s="335" t="s">
        <v>9</v>
      </c>
      <c r="G4" s="336"/>
      <c r="H4" s="335" t="s">
        <v>10</v>
      </c>
      <c r="I4" s="336"/>
      <c r="J4" s="335" t="s">
        <v>11</v>
      </c>
      <c r="K4" s="336"/>
      <c r="L4" s="335" t="s">
        <v>12</v>
      </c>
      <c r="M4" s="336"/>
      <c r="N4" s="335"/>
      <c r="O4" s="336"/>
      <c r="P4" s="15" t="s">
        <v>13</v>
      </c>
      <c r="Q4" s="16" t="s">
        <v>14</v>
      </c>
      <c r="R4" s="17" t="s">
        <v>15</v>
      </c>
      <c r="S4" s="18"/>
      <c r="T4" s="337" t="s">
        <v>16</v>
      </c>
      <c r="U4" s="338"/>
      <c r="W4" s="78" t="s">
        <v>64</v>
      </c>
      <c r="X4" s="79"/>
      <c r="Y4" s="80" t="s">
        <v>65</v>
      </c>
      <c r="AL4" s="269" t="s">
        <v>376</v>
      </c>
      <c r="AM4" s="270" t="s">
        <v>377</v>
      </c>
      <c r="AN4" s="270" t="s">
        <v>378</v>
      </c>
      <c r="AO4" s="271" t="s">
        <v>379</v>
      </c>
      <c r="AP4" s="273" t="s">
        <v>380</v>
      </c>
      <c r="AQ4" s="272" t="s">
        <v>381</v>
      </c>
      <c r="AR4" s="273" t="s">
        <v>382</v>
      </c>
      <c r="AS4" s="269" t="s">
        <v>383</v>
      </c>
      <c r="AT4" s="274" t="s">
        <v>384</v>
      </c>
    </row>
    <row r="5" spans="2:46" ht="15">
      <c r="B5" s="19" t="s">
        <v>9</v>
      </c>
      <c r="C5" s="183">
        <v>1464</v>
      </c>
      <c r="D5" s="20" t="s">
        <v>255</v>
      </c>
      <c r="E5" s="21" t="s">
        <v>24</v>
      </c>
      <c r="F5" s="22"/>
      <c r="G5" s="23"/>
      <c r="H5" s="24">
        <f>+R15</f>
      </c>
      <c r="I5" s="25">
        <f>+S15</f>
      </c>
      <c r="J5" s="24">
        <f>R11</f>
      </c>
      <c r="K5" s="25">
        <f>S11</f>
      </c>
      <c r="L5" s="24">
        <f>R13</f>
      </c>
      <c r="M5" s="25">
        <f>S13</f>
      </c>
      <c r="N5" s="24"/>
      <c r="O5" s="25"/>
      <c r="P5" s="26">
        <f>IF(SUM(F5:O5)=0,"",COUNTIF(G5:G8,"3"))</f>
      </c>
      <c r="Q5" s="27">
        <f>IF(SUM(G5:P5)=0,"",COUNTIF(F5:F8,"3"))</f>
      </c>
      <c r="R5" s="28">
        <f>IF(SUM(F5:O5)=0,"",SUM(G5:G8))</f>
      </c>
      <c r="S5" s="29">
        <f>IF(SUM(F5:O5)=0,"",SUM(F5:F8))</f>
      </c>
      <c r="T5" s="402"/>
      <c r="U5" s="403"/>
      <c r="W5" s="81">
        <f>+W11+W13+W15</f>
        <v>0</v>
      </c>
      <c r="X5" s="82">
        <f>+X11+X13+X15</f>
        <v>0</v>
      </c>
      <c r="Y5" s="83">
        <f>+W5-X5</f>
        <v>0</v>
      </c>
      <c r="AL5" s="286"/>
      <c r="AM5" s="47">
        <f aca="true" t="shared" si="0" ref="AM5:AR5">AM11+AM13+AM15</f>
        <v>0</v>
      </c>
      <c r="AN5" s="47">
        <f t="shared" si="0"/>
        <v>0</v>
      </c>
      <c r="AO5" s="275">
        <f t="shared" si="0"/>
        <v>0</v>
      </c>
      <c r="AP5" s="277">
        <f t="shared" si="0"/>
        <v>0</v>
      </c>
      <c r="AQ5" s="276">
        <f t="shared" si="0"/>
        <v>0</v>
      </c>
      <c r="AR5" s="277">
        <f t="shared" si="0"/>
        <v>0</v>
      </c>
      <c r="AS5" s="278" t="e">
        <f>AO5/AP5</f>
        <v>#DIV/0!</v>
      </c>
      <c r="AT5" s="279" t="e">
        <f>AQ5/AR5</f>
        <v>#DIV/0!</v>
      </c>
    </row>
    <row r="6" spans="2:46" ht="15">
      <c r="B6" s="30" t="s">
        <v>10</v>
      </c>
      <c r="C6" s="183">
        <v>1309</v>
      </c>
      <c r="D6" s="20" t="s">
        <v>256</v>
      </c>
      <c r="E6" s="31" t="s">
        <v>152</v>
      </c>
      <c r="F6" s="32">
        <f>+S15</f>
      </c>
      <c r="G6" s="33">
        <f>+R15</f>
      </c>
      <c r="H6" s="34"/>
      <c r="I6" s="35"/>
      <c r="J6" s="32">
        <f>R14</f>
      </c>
      <c r="K6" s="33">
        <f>S14</f>
      </c>
      <c r="L6" s="32">
        <f>R12</f>
      </c>
      <c r="M6" s="33">
        <f>S12</f>
      </c>
      <c r="N6" s="32"/>
      <c r="O6" s="33"/>
      <c r="P6" s="26">
        <f>IF(SUM(F6:O6)=0,"",COUNTIF(I5:I8,"3"))</f>
      </c>
      <c r="Q6" s="27">
        <f>IF(SUM(G6:P6)=0,"",COUNTIF(H5:H8,"3"))</f>
      </c>
      <c r="R6" s="28">
        <f>IF(SUM(F6:O6)=0,"",SUM(I5:I8))</f>
      </c>
      <c r="S6" s="29">
        <f>IF(SUM(F6:O6)=0,"",SUM(H5:H8))</f>
      </c>
      <c r="T6" s="402"/>
      <c r="U6" s="403"/>
      <c r="W6" s="81">
        <f>+W12+W14+X15</f>
        <v>0</v>
      </c>
      <c r="X6" s="82">
        <f>+X12+X14+W15</f>
        <v>0</v>
      </c>
      <c r="Y6" s="83">
        <f>+W6-X6</f>
        <v>0</v>
      </c>
      <c r="AL6" s="287"/>
      <c r="AM6" s="47">
        <f>AM12+AM14+AN15</f>
        <v>0</v>
      </c>
      <c r="AN6" s="47">
        <f>AN12+AN14+AM15</f>
        <v>0</v>
      </c>
      <c r="AO6" s="275">
        <f>AO12+AO14+AP15</f>
        <v>0</v>
      </c>
      <c r="AP6" s="277">
        <f>AP12+AP14+AO15</f>
        <v>0</v>
      </c>
      <c r="AQ6" s="276">
        <f>AQ12+AQ14+AR15</f>
        <v>0</v>
      </c>
      <c r="AR6" s="277">
        <f>AR12+AR14+AQ15</f>
        <v>0</v>
      </c>
      <c r="AS6" s="278" t="e">
        <f>AO6/AP6</f>
        <v>#DIV/0!</v>
      </c>
      <c r="AT6" s="279" t="e">
        <f>AQ6/AR6</f>
        <v>#DIV/0!</v>
      </c>
    </row>
    <row r="7" spans="2:46" ht="15">
      <c r="B7" s="30" t="s">
        <v>11</v>
      </c>
      <c r="C7" s="183">
        <v>1078</v>
      </c>
      <c r="D7" s="20" t="s">
        <v>257</v>
      </c>
      <c r="E7" s="31" t="s">
        <v>25</v>
      </c>
      <c r="F7" s="32">
        <f>+S11</f>
      </c>
      <c r="G7" s="33">
        <f>+R11</f>
      </c>
      <c r="H7" s="32">
        <f>S14</f>
      </c>
      <c r="I7" s="33">
        <f>R14</f>
      </c>
      <c r="J7" s="34"/>
      <c r="K7" s="35"/>
      <c r="L7" s="32">
        <f>R16</f>
      </c>
      <c r="M7" s="33">
        <f>S16</f>
      </c>
      <c r="N7" s="32"/>
      <c r="O7" s="33"/>
      <c r="P7" s="26">
        <f>IF(SUM(F7:O7)=0,"",COUNTIF(K5:K8,"3"))</f>
      </c>
      <c r="Q7" s="27">
        <f>IF(SUM(G7:P7)=0,"",COUNTIF(J5:J8,"3"))</f>
      </c>
      <c r="R7" s="28">
        <f>IF(SUM(F7:O7)=0,"",SUM(K5:K8))</f>
      </c>
      <c r="S7" s="29">
        <f>IF(SUM(F7:O7)=0,"",SUM(J5:J8))</f>
      </c>
      <c r="T7" s="402"/>
      <c r="U7" s="403"/>
      <c r="W7" s="81">
        <f>+X11+X14+W16</f>
        <v>0</v>
      </c>
      <c r="X7" s="82">
        <f>+W11+W14+X16</f>
        <v>0</v>
      </c>
      <c r="Y7" s="83">
        <f>+W7-X7</f>
        <v>0</v>
      </c>
      <c r="AL7" s="287"/>
      <c r="AM7" s="47">
        <f>AN11+AN14+AM16</f>
        <v>0</v>
      </c>
      <c r="AN7" s="47">
        <f>AM11+AM14+AN16</f>
        <v>0</v>
      </c>
      <c r="AO7" s="275">
        <f>AP11+AP14+AO16</f>
        <v>0</v>
      </c>
      <c r="AP7" s="277">
        <f>AO11+AO14+AP16</f>
        <v>0</v>
      </c>
      <c r="AQ7" s="276">
        <f>AR11+AR14+AQ16</f>
        <v>0</v>
      </c>
      <c r="AR7" s="277">
        <f>AQ11+AQ14+AR16</f>
        <v>0</v>
      </c>
      <c r="AS7" s="278" t="e">
        <f>AO7/AP7</f>
        <v>#DIV/0!</v>
      </c>
      <c r="AT7" s="279" t="e">
        <f>AQ7/AR7</f>
        <v>#DIV/0!</v>
      </c>
    </row>
    <row r="8" spans="2:46" ht="15.75" thickBot="1">
      <c r="B8" s="36" t="s">
        <v>12</v>
      </c>
      <c r="C8" s="184">
        <v>947</v>
      </c>
      <c r="D8" s="37" t="s">
        <v>269</v>
      </c>
      <c r="E8" s="38" t="s">
        <v>17</v>
      </c>
      <c r="F8" s="39">
        <f>S13</f>
      </c>
      <c r="G8" s="40">
        <f>R13</f>
      </c>
      <c r="H8" s="39">
        <f>S12</f>
      </c>
      <c r="I8" s="40">
        <f>R12</f>
      </c>
      <c r="J8" s="39">
        <f>S16</f>
      </c>
      <c r="K8" s="40">
        <f>R16</f>
      </c>
      <c r="L8" s="41"/>
      <c r="M8" s="42"/>
      <c r="N8" s="39"/>
      <c r="O8" s="40"/>
      <c r="P8" s="43">
        <f>IF(SUM(F8:O8)=0,"",COUNTIF(M5:M8,"3"))</f>
      </c>
      <c r="Q8" s="44">
        <f>IF(SUM(G8:P8)=0,"",COUNTIF(L5:L8,"3"))</f>
      </c>
      <c r="R8" s="45">
        <f>IF(SUM(F8:O9)=0,"",SUM(M5:M8))</f>
      </c>
      <c r="S8" s="46">
        <f>IF(SUM(F8:O8)=0,"",SUM(L5:L8))</f>
      </c>
      <c r="T8" s="404"/>
      <c r="U8" s="405"/>
      <c r="W8" s="81">
        <f>+X12+X13+X16</f>
        <v>0</v>
      </c>
      <c r="X8" s="82">
        <f>+W12+W13+W16</f>
        <v>0</v>
      </c>
      <c r="Y8" s="83">
        <f>+W8-X8</f>
        <v>0</v>
      </c>
      <c r="AL8" s="288"/>
      <c r="AM8" s="280">
        <f>AN12+AN13+AN16</f>
        <v>0</v>
      </c>
      <c r="AN8" s="280">
        <f>AM12+AM13+AM16</f>
        <v>0</v>
      </c>
      <c r="AO8" s="281">
        <f>AP12+AP13+AP16</f>
        <v>0</v>
      </c>
      <c r="AP8" s="283">
        <f>AO12+AO13+AO16</f>
        <v>0</v>
      </c>
      <c r="AQ8" s="282">
        <f>AR12+AR13+AR16</f>
        <v>0</v>
      </c>
      <c r="AR8" s="283">
        <f>AQ12+AQ13+AQ16</f>
        <v>0</v>
      </c>
      <c r="AS8" s="284" t="e">
        <f>AO8/AP8</f>
        <v>#DIV/0!</v>
      </c>
      <c r="AT8" s="285" t="e">
        <f>AQ8/AR8</f>
        <v>#DIV/0!</v>
      </c>
    </row>
    <row r="9" spans="1:26" ht="16.5" hidden="1" outlineLevel="1" thickTop="1">
      <c r="A9" s="77"/>
      <c r="B9" s="84"/>
      <c r="C9" s="130"/>
      <c r="D9" s="85" t="s">
        <v>66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7"/>
      <c r="U9" s="88"/>
      <c r="W9" s="89"/>
      <c r="X9" s="90" t="s">
        <v>67</v>
      </c>
      <c r="Y9" s="91">
        <f>SUM(Y5:Y8)</f>
        <v>0</v>
      </c>
      <c r="Z9" s="90" t="str">
        <f>IF(Y9=0,"OK","Virhe")</f>
        <v>OK</v>
      </c>
    </row>
    <row r="10" spans="1:25" ht="16.5" hidden="1" outlineLevel="1" thickBot="1">
      <c r="A10" s="77"/>
      <c r="B10" s="92"/>
      <c r="C10" s="210"/>
      <c r="D10" s="93" t="s">
        <v>68</v>
      </c>
      <c r="E10" s="94"/>
      <c r="F10" s="94"/>
      <c r="G10" s="95"/>
      <c r="H10" s="330" t="s">
        <v>69</v>
      </c>
      <c r="I10" s="331"/>
      <c r="J10" s="332" t="s">
        <v>70</v>
      </c>
      <c r="K10" s="331"/>
      <c r="L10" s="332" t="s">
        <v>71</v>
      </c>
      <c r="M10" s="331"/>
      <c r="N10" s="332" t="s">
        <v>72</v>
      </c>
      <c r="O10" s="331"/>
      <c r="P10" s="332" t="s">
        <v>73</v>
      </c>
      <c r="Q10" s="331"/>
      <c r="R10" s="333" t="s">
        <v>74</v>
      </c>
      <c r="S10" s="334"/>
      <c r="U10" s="96"/>
      <c r="W10" s="97" t="s">
        <v>64</v>
      </c>
      <c r="X10" s="98"/>
      <c r="Y10" s="80" t="s">
        <v>65</v>
      </c>
    </row>
    <row r="11" spans="1:44" ht="15.75" hidden="1" outlineLevel="1">
      <c r="A11" s="77"/>
      <c r="B11" s="211" t="s">
        <v>75</v>
      </c>
      <c r="C11" s="179"/>
      <c r="D11" s="99" t="str">
        <f>IF(D5&gt;"",D5,"")</f>
        <v>Tiljander Aleksi</v>
      </c>
      <c r="E11" s="100" t="str">
        <f>IF(D7&gt;"",D7,"")</f>
        <v>Valkama Arvo</v>
      </c>
      <c r="F11" s="86"/>
      <c r="G11" s="101"/>
      <c r="H11" s="323"/>
      <c r="I11" s="324"/>
      <c r="J11" s="321"/>
      <c r="K11" s="322"/>
      <c r="L11" s="321"/>
      <c r="M11" s="322"/>
      <c r="N11" s="321"/>
      <c r="O11" s="322"/>
      <c r="P11" s="325"/>
      <c r="Q11" s="322"/>
      <c r="R11" s="102">
        <f aca="true" t="shared" si="1" ref="R11:R16">IF(COUNT(H11:P11)=0,"",COUNTIF(H11:P11,"&gt;=0"))</f>
      </c>
      <c r="S11" s="103">
        <f aca="true" t="shared" si="2" ref="S11:S16">IF(COUNT(H11:P11)=0,"",(IF(LEFT(H11,1)="-",1,0)+IF(LEFT(J11,1)="-",1,0)+IF(LEFT(L11,1)="-",1,0)+IF(LEFT(N11,1)="-",1,0)+IF(LEFT(P11,1)="-",1,0)))</f>
      </c>
      <c r="T11" s="104"/>
      <c r="U11" s="105"/>
      <c r="W11" s="106">
        <f aca="true" t="shared" si="3" ref="W11:X16">+AA11+AC11+AE11+AG11+AI11</f>
        <v>0</v>
      </c>
      <c r="X11" s="107">
        <f t="shared" si="3"/>
        <v>0</v>
      </c>
      <c r="Y11" s="108">
        <f aca="true" t="shared" si="4" ref="Y11:Y16">+W11-X11</f>
        <v>0</v>
      </c>
      <c r="AA11" s="109">
        <f>IF(H11="",0,IF(LEFT(H11,1)="-",ABS(H11),(IF(H11&gt;9,H11+2,11))))</f>
        <v>0</v>
      </c>
      <c r="AB11" s="110">
        <f aca="true" t="shared" si="5" ref="AB11:AB16">IF(H11="",0,IF(LEFT(H11,1)="-",(IF(ABS(H11)&gt;9,(ABS(H11)+2),11)),H11))</f>
        <v>0</v>
      </c>
      <c r="AC11" s="109">
        <f>IF(J11="",0,IF(LEFT(J11,1)="-",ABS(J11),(IF(J11&gt;9,J11+2,11))))</f>
        <v>0</v>
      </c>
      <c r="AD11" s="110">
        <f aca="true" t="shared" si="6" ref="AD11:AD16">IF(J11="",0,IF(LEFT(J11,1)="-",(IF(ABS(J11)&gt;9,(ABS(J11)+2),11)),J11))</f>
        <v>0</v>
      </c>
      <c r="AE11" s="109">
        <f>IF(L11="",0,IF(LEFT(L11,1)="-",ABS(L11),(IF(L11&gt;9,L11+2,11))))</f>
        <v>0</v>
      </c>
      <c r="AF11" s="110">
        <f aca="true" t="shared" si="7" ref="AF11:AF16">IF(L11="",0,IF(LEFT(L11,1)="-",(IF(ABS(L11)&gt;9,(ABS(L11)+2),11)),L11))</f>
        <v>0</v>
      </c>
      <c r="AG11" s="109">
        <f>IF(N11="",0,IF(LEFT(N11,1)="-",ABS(N11),(IF(N11&gt;9,N11+2,11))))</f>
        <v>0</v>
      </c>
      <c r="AH11" s="110">
        <f aca="true" t="shared" si="8" ref="AH11:AH16">IF(N11="",0,IF(LEFT(N11,1)="-",(IF(ABS(N11)&gt;9,(ABS(N11)+2),11)),N11))</f>
        <v>0</v>
      </c>
      <c r="AI11" s="109">
        <f aca="true" t="shared" si="9" ref="AI11:AI16">IF(P11="",0,IF(LEFT(P11,1)="-",ABS(P11),(IF(P11&gt;9,P11+2,11))))</f>
        <v>0</v>
      </c>
      <c r="AJ11" s="110">
        <f aca="true" t="shared" si="10" ref="AJ11:AJ16">IF(P11="",0,IF(LEFT(P11,1)="-",(IF(ABS(P11)&gt;9,(ABS(P11)+2),11)),P11))</f>
        <v>0</v>
      </c>
      <c r="AL11" s="289">
        <f>IF(OR(ISBLANK(AL5),ISBLANK(AL7)),0,1)</f>
        <v>0</v>
      </c>
      <c r="AM11" s="291">
        <f aca="true" t="shared" si="11" ref="AM11:AM16">IF(AO11=3,1,0)</f>
        <v>0</v>
      </c>
      <c r="AN11" s="206">
        <f aca="true" t="shared" si="12" ref="AN11:AN16">IF(AP11=3,1,0)</f>
        <v>0</v>
      </c>
      <c r="AO11" s="291">
        <f aca="true" t="shared" si="13" ref="AO11:AO16">IF($AL11=1,$AL11*R11,0)</f>
        <v>0</v>
      </c>
      <c r="AP11" s="206">
        <f aca="true" t="shared" si="14" ref="AP11:AP16">IF($AL11=1,$AL11*S11,0)</f>
        <v>0</v>
      </c>
      <c r="AQ11" s="291">
        <f aca="true" t="shared" si="15" ref="AQ11:AQ16">$AL11*W11</f>
        <v>0</v>
      </c>
      <c r="AR11" s="206">
        <f aca="true" t="shared" si="16" ref="AR11:AR16">$AL11*X11</f>
        <v>0</v>
      </c>
    </row>
    <row r="12" spans="1:44" ht="15.75" hidden="1" outlineLevel="1">
      <c r="A12" s="77"/>
      <c r="B12" s="212" t="s">
        <v>76</v>
      </c>
      <c r="C12" s="179"/>
      <c r="D12" s="99" t="str">
        <f>IF(D6&gt;"",D6,"")</f>
        <v>Luuk Mart</v>
      </c>
      <c r="E12" s="111" t="str">
        <f>IF(D8&gt;"",D8,"")</f>
        <v>Filuyshkin Danil</v>
      </c>
      <c r="F12" s="112"/>
      <c r="G12" s="101"/>
      <c r="H12" s="314"/>
      <c r="I12" s="315"/>
      <c r="J12" s="314"/>
      <c r="K12" s="315"/>
      <c r="L12" s="314"/>
      <c r="M12" s="315"/>
      <c r="N12" s="314"/>
      <c r="O12" s="315"/>
      <c r="P12" s="314"/>
      <c r="Q12" s="315"/>
      <c r="R12" s="102">
        <f t="shared" si="1"/>
      </c>
      <c r="S12" s="103">
        <f t="shared" si="2"/>
      </c>
      <c r="T12" s="113"/>
      <c r="U12" s="114"/>
      <c r="W12" s="106">
        <f t="shared" si="3"/>
        <v>0</v>
      </c>
      <c r="X12" s="107">
        <f t="shared" si="3"/>
        <v>0</v>
      </c>
      <c r="Y12" s="108">
        <f t="shared" si="4"/>
        <v>0</v>
      </c>
      <c r="AA12" s="115">
        <f>IF(H12="",0,IF(LEFT(H12,1)="-",ABS(H12),(IF(H12&gt;9,H12+2,11))))</f>
        <v>0</v>
      </c>
      <c r="AB12" s="116">
        <f t="shared" si="5"/>
        <v>0</v>
      </c>
      <c r="AC12" s="115">
        <f>IF(J12="",0,IF(LEFT(J12,1)="-",ABS(J12),(IF(J12&gt;9,J12+2,11))))</f>
        <v>0</v>
      </c>
      <c r="AD12" s="116">
        <f t="shared" si="6"/>
        <v>0</v>
      </c>
      <c r="AE12" s="115">
        <f>IF(L12="",0,IF(LEFT(L12,1)="-",ABS(L12),(IF(L12&gt;9,L12+2,11))))</f>
        <v>0</v>
      </c>
      <c r="AF12" s="116">
        <f t="shared" si="7"/>
        <v>0</v>
      </c>
      <c r="AG12" s="115">
        <f>IF(N12="",0,IF(LEFT(N12,1)="-",ABS(N12),(IF(N12&gt;9,N12+2,11))))</f>
        <v>0</v>
      </c>
      <c r="AH12" s="116">
        <f t="shared" si="8"/>
        <v>0</v>
      </c>
      <c r="AI12" s="115">
        <f t="shared" si="9"/>
        <v>0</v>
      </c>
      <c r="AJ12" s="116">
        <f t="shared" si="10"/>
        <v>0</v>
      </c>
      <c r="AL12" s="207">
        <f>IF(OR(ISBLANK(AL6),ISBLANK(AL8)),0,1)</f>
        <v>0</v>
      </c>
      <c r="AM12" s="292">
        <f t="shared" si="11"/>
        <v>0</v>
      </c>
      <c r="AN12" s="208">
        <f t="shared" si="12"/>
        <v>0</v>
      </c>
      <c r="AO12" s="292">
        <f t="shared" si="13"/>
        <v>0</v>
      </c>
      <c r="AP12" s="208">
        <f t="shared" si="14"/>
        <v>0</v>
      </c>
      <c r="AQ12" s="292">
        <f t="shared" si="15"/>
        <v>0</v>
      </c>
      <c r="AR12" s="208">
        <f t="shared" si="16"/>
        <v>0</v>
      </c>
    </row>
    <row r="13" spans="1:44" ht="16.5" hidden="1" outlineLevel="1" thickBot="1">
      <c r="A13" s="77"/>
      <c r="B13" s="212" t="s">
        <v>77</v>
      </c>
      <c r="C13" s="179"/>
      <c r="D13" s="117" t="str">
        <f>IF(D5&gt;"",D5,"")</f>
        <v>Tiljander Aleksi</v>
      </c>
      <c r="E13" s="118" t="str">
        <f>IF(D8&gt;"",D8,"")</f>
        <v>Filuyshkin Danil</v>
      </c>
      <c r="F13" s="94"/>
      <c r="G13" s="95"/>
      <c r="H13" s="319"/>
      <c r="I13" s="320"/>
      <c r="J13" s="319"/>
      <c r="K13" s="320"/>
      <c r="L13" s="319"/>
      <c r="M13" s="320"/>
      <c r="N13" s="319"/>
      <c r="O13" s="320"/>
      <c r="P13" s="319"/>
      <c r="Q13" s="320"/>
      <c r="R13" s="102">
        <f t="shared" si="1"/>
      </c>
      <c r="S13" s="103">
        <f t="shared" si="2"/>
      </c>
      <c r="T13" s="113"/>
      <c r="U13" s="114"/>
      <c r="W13" s="106">
        <f t="shared" si="3"/>
        <v>0</v>
      </c>
      <c r="X13" s="107">
        <f t="shared" si="3"/>
        <v>0</v>
      </c>
      <c r="Y13" s="108">
        <f t="shared" si="4"/>
        <v>0</v>
      </c>
      <c r="AA13" s="115">
        <f aca="true" t="shared" si="17" ref="AA13:AG16">IF(H13="",0,IF(LEFT(H13,1)="-",ABS(H13),(IF(H13&gt;9,H13+2,11))))</f>
        <v>0</v>
      </c>
      <c r="AB13" s="116">
        <f t="shared" si="5"/>
        <v>0</v>
      </c>
      <c r="AC13" s="115">
        <f t="shared" si="17"/>
        <v>0</v>
      </c>
      <c r="AD13" s="116">
        <f t="shared" si="6"/>
        <v>0</v>
      </c>
      <c r="AE13" s="115">
        <f t="shared" si="17"/>
        <v>0</v>
      </c>
      <c r="AF13" s="116">
        <f t="shared" si="7"/>
        <v>0</v>
      </c>
      <c r="AG13" s="115">
        <f t="shared" si="17"/>
        <v>0</v>
      </c>
      <c r="AH13" s="116">
        <f t="shared" si="8"/>
        <v>0</v>
      </c>
      <c r="AI13" s="115">
        <f t="shared" si="9"/>
        <v>0</v>
      </c>
      <c r="AJ13" s="116">
        <f t="shared" si="10"/>
        <v>0</v>
      </c>
      <c r="AL13" s="207">
        <f>IF(OR(ISBLANK(AL5),ISBLANK(AL8)),0,1)</f>
        <v>0</v>
      </c>
      <c r="AM13" s="292">
        <f t="shared" si="11"/>
        <v>0</v>
      </c>
      <c r="AN13" s="208">
        <f t="shared" si="12"/>
        <v>0</v>
      </c>
      <c r="AO13" s="292">
        <f t="shared" si="13"/>
        <v>0</v>
      </c>
      <c r="AP13" s="208">
        <f t="shared" si="14"/>
        <v>0</v>
      </c>
      <c r="AQ13" s="292">
        <f t="shared" si="15"/>
        <v>0</v>
      </c>
      <c r="AR13" s="208">
        <f t="shared" si="16"/>
        <v>0</v>
      </c>
    </row>
    <row r="14" spans="1:44" ht="15.75" hidden="1" outlineLevel="1">
      <c r="A14" s="77"/>
      <c r="B14" s="212" t="s">
        <v>78</v>
      </c>
      <c r="C14" s="179"/>
      <c r="D14" s="99" t="str">
        <f>IF(D6&gt;"",D6,"")</f>
        <v>Luuk Mart</v>
      </c>
      <c r="E14" s="111" t="str">
        <f>IF(D7&gt;"",D7,"")</f>
        <v>Valkama Arvo</v>
      </c>
      <c r="F14" s="86"/>
      <c r="G14" s="101"/>
      <c r="H14" s="321"/>
      <c r="I14" s="322"/>
      <c r="J14" s="321"/>
      <c r="K14" s="322"/>
      <c r="L14" s="321"/>
      <c r="M14" s="322"/>
      <c r="N14" s="321"/>
      <c r="O14" s="322"/>
      <c r="P14" s="321"/>
      <c r="Q14" s="322"/>
      <c r="R14" s="102">
        <f t="shared" si="1"/>
      </c>
      <c r="S14" s="103">
        <f t="shared" si="2"/>
      </c>
      <c r="T14" s="113"/>
      <c r="U14" s="114"/>
      <c r="W14" s="106">
        <f t="shared" si="3"/>
        <v>0</v>
      </c>
      <c r="X14" s="107">
        <f t="shared" si="3"/>
        <v>0</v>
      </c>
      <c r="Y14" s="108">
        <f t="shared" si="4"/>
        <v>0</v>
      </c>
      <c r="AA14" s="115">
        <f t="shared" si="17"/>
        <v>0</v>
      </c>
      <c r="AB14" s="116">
        <f t="shared" si="5"/>
        <v>0</v>
      </c>
      <c r="AC14" s="115">
        <f t="shared" si="17"/>
        <v>0</v>
      </c>
      <c r="AD14" s="116">
        <f t="shared" si="6"/>
        <v>0</v>
      </c>
      <c r="AE14" s="115">
        <f t="shared" si="17"/>
        <v>0</v>
      </c>
      <c r="AF14" s="116">
        <f t="shared" si="7"/>
        <v>0</v>
      </c>
      <c r="AG14" s="115">
        <f t="shared" si="17"/>
        <v>0</v>
      </c>
      <c r="AH14" s="116">
        <f t="shared" si="8"/>
        <v>0</v>
      </c>
      <c r="AI14" s="115">
        <f t="shared" si="9"/>
        <v>0</v>
      </c>
      <c r="AJ14" s="116">
        <f t="shared" si="10"/>
        <v>0</v>
      </c>
      <c r="AL14" s="207">
        <f>IF(OR(ISBLANK(AL6),ISBLANK(AL7)),0,1)</f>
        <v>0</v>
      </c>
      <c r="AM14" s="292">
        <f t="shared" si="11"/>
        <v>0</v>
      </c>
      <c r="AN14" s="208">
        <f t="shared" si="12"/>
        <v>0</v>
      </c>
      <c r="AO14" s="292">
        <f t="shared" si="13"/>
        <v>0</v>
      </c>
      <c r="AP14" s="208">
        <f t="shared" si="14"/>
        <v>0</v>
      </c>
      <c r="AQ14" s="292">
        <f t="shared" si="15"/>
        <v>0</v>
      </c>
      <c r="AR14" s="208">
        <f t="shared" si="16"/>
        <v>0</v>
      </c>
    </row>
    <row r="15" spans="1:44" ht="15.75" hidden="1" outlineLevel="1">
      <c r="A15" s="77"/>
      <c r="B15" s="212" t="s">
        <v>79</v>
      </c>
      <c r="C15" s="179"/>
      <c r="D15" s="99" t="str">
        <f>IF(D5&gt;"",D5,"")</f>
        <v>Tiljander Aleksi</v>
      </c>
      <c r="E15" s="111" t="str">
        <f>IF(D6&gt;"",D6,"")</f>
        <v>Luuk Mart</v>
      </c>
      <c r="F15" s="112"/>
      <c r="G15" s="101"/>
      <c r="H15" s="314"/>
      <c r="I15" s="315"/>
      <c r="J15" s="314"/>
      <c r="K15" s="315"/>
      <c r="L15" s="316"/>
      <c r="M15" s="315"/>
      <c r="N15" s="314"/>
      <c r="O15" s="315"/>
      <c r="P15" s="314"/>
      <c r="Q15" s="315"/>
      <c r="R15" s="102">
        <f t="shared" si="1"/>
      </c>
      <c r="S15" s="103">
        <f t="shared" si="2"/>
      </c>
      <c r="T15" s="113"/>
      <c r="U15" s="114"/>
      <c r="W15" s="106">
        <f t="shared" si="3"/>
        <v>0</v>
      </c>
      <c r="X15" s="107">
        <f t="shared" si="3"/>
        <v>0</v>
      </c>
      <c r="Y15" s="108">
        <f t="shared" si="4"/>
        <v>0</v>
      </c>
      <c r="AA15" s="115">
        <f t="shared" si="17"/>
        <v>0</v>
      </c>
      <c r="AB15" s="116">
        <f t="shared" si="5"/>
        <v>0</v>
      </c>
      <c r="AC15" s="115">
        <f t="shared" si="17"/>
        <v>0</v>
      </c>
      <c r="AD15" s="116">
        <f t="shared" si="6"/>
        <v>0</v>
      </c>
      <c r="AE15" s="115">
        <f t="shared" si="17"/>
        <v>0</v>
      </c>
      <c r="AF15" s="116">
        <f t="shared" si="7"/>
        <v>0</v>
      </c>
      <c r="AG15" s="115">
        <f t="shared" si="17"/>
        <v>0</v>
      </c>
      <c r="AH15" s="116">
        <f t="shared" si="8"/>
        <v>0</v>
      </c>
      <c r="AI15" s="115">
        <f t="shared" si="9"/>
        <v>0</v>
      </c>
      <c r="AJ15" s="116">
        <f t="shared" si="10"/>
        <v>0</v>
      </c>
      <c r="AL15" s="207">
        <f>IF(OR(ISBLANK(AL5),ISBLANK(AL6)),0,1)</f>
        <v>0</v>
      </c>
      <c r="AM15" s="292">
        <f t="shared" si="11"/>
        <v>0</v>
      </c>
      <c r="AN15" s="208">
        <f t="shared" si="12"/>
        <v>0</v>
      </c>
      <c r="AO15" s="292">
        <f t="shared" si="13"/>
        <v>0</v>
      </c>
      <c r="AP15" s="208">
        <f t="shared" si="14"/>
        <v>0</v>
      </c>
      <c r="AQ15" s="292">
        <f t="shared" si="15"/>
        <v>0</v>
      </c>
      <c r="AR15" s="208">
        <f t="shared" si="16"/>
        <v>0</v>
      </c>
    </row>
    <row r="16" spans="1:44" ht="16.5" hidden="1" outlineLevel="1" thickBot="1">
      <c r="A16" s="77"/>
      <c r="B16" s="213" t="s">
        <v>80</v>
      </c>
      <c r="C16" s="180"/>
      <c r="D16" s="119" t="str">
        <f>IF(D7&gt;"",D7,"")</f>
        <v>Valkama Arvo</v>
      </c>
      <c r="E16" s="120" t="str">
        <f>IF(D8&gt;"",D8,"")</f>
        <v>Filuyshkin Danil</v>
      </c>
      <c r="F16" s="121"/>
      <c r="G16" s="122"/>
      <c r="H16" s="317"/>
      <c r="I16" s="318"/>
      <c r="J16" s="317"/>
      <c r="K16" s="318"/>
      <c r="L16" s="317"/>
      <c r="M16" s="318"/>
      <c r="N16" s="317"/>
      <c r="O16" s="318"/>
      <c r="P16" s="317"/>
      <c r="Q16" s="318"/>
      <c r="R16" s="123">
        <f t="shared" si="1"/>
      </c>
      <c r="S16" s="124">
        <f t="shared" si="2"/>
      </c>
      <c r="T16" s="125"/>
      <c r="U16" s="126"/>
      <c r="W16" s="106">
        <f t="shared" si="3"/>
        <v>0</v>
      </c>
      <c r="X16" s="107">
        <f t="shared" si="3"/>
        <v>0</v>
      </c>
      <c r="Y16" s="108">
        <f t="shared" si="4"/>
        <v>0</v>
      </c>
      <c r="AA16" s="127">
        <f t="shared" si="17"/>
        <v>0</v>
      </c>
      <c r="AB16" s="128">
        <f t="shared" si="5"/>
        <v>0</v>
      </c>
      <c r="AC16" s="127">
        <f t="shared" si="17"/>
        <v>0</v>
      </c>
      <c r="AD16" s="128">
        <f t="shared" si="6"/>
        <v>0</v>
      </c>
      <c r="AE16" s="127">
        <f t="shared" si="17"/>
        <v>0</v>
      </c>
      <c r="AF16" s="128">
        <f t="shared" si="7"/>
        <v>0</v>
      </c>
      <c r="AG16" s="127">
        <f t="shared" si="17"/>
        <v>0</v>
      </c>
      <c r="AH16" s="128">
        <f t="shared" si="8"/>
        <v>0</v>
      </c>
      <c r="AI16" s="127">
        <f t="shared" si="9"/>
        <v>0</v>
      </c>
      <c r="AJ16" s="128">
        <f t="shared" si="10"/>
        <v>0</v>
      </c>
      <c r="AL16" s="290">
        <f>IF(OR(ISBLANK(AL7),ISBLANK(AL8)),0,1)</f>
        <v>0</v>
      </c>
      <c r="AM16" s="293">
        <f t="shared" si="11"/>
        <v>0</v>
      </c>
      <c r="AN16" s="209">
        <f t="shared" si="12"/>
        <v>0</v>
      </c>
      <c r="AO16" s="293">
        <f t="shared" si="13"/>
        <v>0</v>
      </c>
      <c r="AP16" s="209">
        <f t="shared" si="14"/>
        <v>0</v>
      </c>
      <c r="AQ16" s="293">
        <f t="shared" si="15"/>
        <v>0</v>
      </c>
      <c r="AR16" s="209">
        <f t="shared" si="16"/>
        <v>0</v>
      </c>
    </row>
    <row r="17" ht="16.5" collapsed="1" thickBot="1" thickTop="1"/>
    <row r="18" spans="2:21" ht="16.5" thickTop="1">
      <c r="B18" s="1"/>
      <c r="C18" s="177"/>
      <c r="D18" s="2" t="s">
        <v>126</v>
      </c>
      <c r="E18" s="3"/>
      <c r="F18" s="3"/>
      <c r="G18" s="3"/>
      <c r="H18" s="4"/>
      <c r="I18" s="3"/>
      <c r="J18" s="5" t="s">
        <v>0</v>
      </c>
      <c r="K18" s="6"/>
      <c r="L18" s="339" t="s">
        <v>29</v>
      </c>
      <c r="M18" s="340"/>
      <c r="N18" s="340"/>
      <c r="O18" s="341"/>
      <c r="P18" s="342" t="s">
        <v>2</v>
      </c>
      <c r="Q18" s="343"/>
      <c r="R18" s="343"/>
      <c r="S18" s="344">
        <v>2</v>
      </c>
      <c r="T18" s="345"/>
      <c r="U18" s="346"/>
    </row>
    <row r="19" spans="2:46" ht="16.5" thickBot="1">
      <c r="B19" s="7"/>
      <c r="C19" s="178"/>
      <c r="D19" s="8" t="s">
        <v>3</v>
      </c>
      <c r="E19" s="9" t="s">
        <v>4</v>
      </c>
      <c r="F19" s="347">
        <v>13</v>
      </c>
      <c r="G19" s="348"/>
      <c r="H19" s="349"/>
      <c r="I19" s="350" t="s">
        <v>5</v>
      </c>
      <c r="J19" s="351"/>
      <c r="K19" s="351"/>
      <c r="L19" s="352">
        <v>41342</v>
      </c>
      <c r="M19" s="352"/>
      <c r="N19" s="352"/>
      <c r="O19" s="353"/>
      <c r="P19" s="10" t="s">
        <v>6</v>
      </c>
      <c r="Q19" s="192"/>
      <c r="R19" s="192"/>
      <c r="S19" s="354">
        <v>0.4166666666666667</v>
      </c>
      <c r="T19" s="355"/>
      <c r="U19" s="356"/>
      <c r="AM19" s="357" t="s">
        <v>373</v>
      </c>
      <c r="AN19" s="358"/>
      <c r="AO19" s="247"/>
      <c r="AP19" s="247"/>
      <c r="AQ19" s="247"/>
      <c r="AR19" s="247"/>
      <c r="AS19" s="268" t="s">
        <v>374</v>
      </c>
      <c r="AT19" s="268" t="s">
        <v>375</v>
      </c>
    </row>
    <row r="20" spans="2:46" ht="16.5" thickTop="1">
      <c r="B20" s="12"/>
      <c r="C20" s="182" t="s">
        <v>151</v>
      </c>
      <c r="D20" s="13" t="s">
        <v>7</v>
      </c>
      <c r="E20" s="14" t="s">
        <v>8</v>
      </c>
      <c r="F20" s="335" t="s">
        <v>9</v>
      </c>
      <c r="G20" s="336"/>
      <c r="H20" s="335" t="s">
        <v>10</v>
      </c>
      <c r="I20" s="336"/>
      <c r="J20" s="335" t="s">
        <v>11</v>
      </c>
      <c r="K20" s="336"/>
      <c r="L20" s="335" t="s">
        <v>12</v>
      </c>
      <c r="M20" s="336"/>
      <c r="N20" s="335"/>
      <c r="O20" s="336"/>
      <c r="P20" s="15" t="s">
        <v>13</v>
      </c>
      <c r="Q20" s="16" t="s">
        <v>14</v>
      </c>
      <c r="R20" s="17" t="s">
        <v>15</v>
      </c>
      <c r="S20" s="18"/>
      <c r="T20" s="337" t="s">
        <v>16</v>
      </c>
      <c r="U20" s="338"/>
      <c r="W20" s="78" t="s">
        <v>64</v>
      </c>
      <c r="X20" s="79"/>
      <c r="Y20" s="80" t="s">
        <v>65</v>
      </c>
      <c r="AL20" s="269" t="s">
        <v>376</v>
      </c>
      <c r="AM20" s="270" t="s">
        <v>377</v>
      </c>
      <c r="AN20" s="270" t="s">
        <v>378</v>
      </c>
      <c r="AO20" s="271" t="s">
        <v>379</v>
      </c>
      <c r="AP20" s="273" t="s">
        <v>380</v>
      </c>
      <c r="AQ20" s="272" t="s">
        <v>381</v>
      </c>
      <c r="AR20" s="273" t="s">
        <v>382</v>
      </c>
      <c r="AS20" s="269" t="s">
        <v>383</v>
      </c>
      <c r="AT20" s="274" t="s">
        <v>384</v>
      </c>
    </row>
    <row r="21" spans="2:46" ht="15">
      <c r="B21" s="19" t="s">
        <v>9</v>
      </c>
      <c r="C21" s="183">
        <v>1461</v>
      </c>
      <c r="D21" s="20" t="s">
        <v>259</v>
      </c>
      <c r="E21" s="21" t="s">
        <v>24</v>
      </c>
      <c r="F21" s="22"/>
      <c r="G21" s="23"/>
      <c r="H21" s="24">
        <f>+R31</f>
      </c>
      <c r="I21" s="25">
        <f>+S31</f>
      </c>
      <c r="J21" s="24">
        <f>R27</f>
      </c>
      <c r="K21" s="25">
        <f>S27</f>
      </c>
      <c r="L21" s="24">
        <f>R29</f>
      </c>
      <c r="M21" s="25">
        <f>S29</f>
      </c>
      <c r="N21" s="24"/>
      <c r="O21" s="25"/>
      <c r="P21" s="26">
        <f>IF(SUM(F21:O21)=0,"",COUNTIF(G21:G24,"3"))</f>
      </c>
      <c r="Q21" s="27">
        <f>IF(SUM(G21:P21)=0,"",COUNTIF(F21:F24,"3"))</f>
      </c>
      <c r="R21" s="28">
        <f>IF(SUM(F21:O21)=0,"",SUM(G21:G24))</f>
      </c>
      <c r="S21" s="29">
        <f>IF(SUM(F21:O21)=0,"",SUM(F21:F24))</f>
      </c>
      <c r="T21" s="402"/>
      <c r="U21" s="403"/>
      <c r="W21" s="81">
        <f>+W27+W29+W31</f>
        <v>0</v>
      </c>
      <c r="X21" s="82">
        <f>+X27+X29+X31</f>
        <v>0</v>
      </c>
      <c r="Y21" s="83">
        <f>+W21-X21</f>
        <v>0</v>
      </c>
      <c r="AL21" s="286"/>
      <c r="AM21" s="47">
        <f aca="true" t="shared" si="18" ref="AM21:AR21">AM27+AM29+AM31</f>
        <v>0</v>
      </c>
      <c r="AN21" s="47">
        <f t="shared" si="18"/>
        <v>0</v>
      </c>
      <c r="AO21" s="275">
        <f t="shared" si="18"/>
        <v>0</v>
      </c>
      <c r="AP21" s="277">
        <f t="shared" si="18"/>
        <v>0</v>
      </c>
      <c r="AQ21" s="276">
        <f t="shared" si="18"/>
        <v>0</v>
      </c>
      <c r="AR21" s="277">
        <f t="shared" si="18"/>
        <v>0</v>
      </c>
      <c r="AS21" s="278" t="e">
        <f>AO21/AP21</f>
        <v>#DIV/0!</v>
      </c>
      <c r="AT21" s="279" t="e">
        <f>AQ21/AR21</f>
        <v>#DIV/0!</v>
      </c>
    </row>
    <row r="22" spans="2:46" ht="15">
      <c r="B22" s="30" t="s">
        <v>10</v>
      </c>
      <c r="C22" s="183">
        <v>1100</v>
      </c>
      <c r="D22" s="20" t="s">
        <v>260</v>
      </c>
      <c r="E22" s="31" t="s">
        <v>26</v>
      </c>
      <c r="F22" s="32">
        <f>+S31</f>
      </c>
      <c r="G22" s="33">
        <f>+R31</f>
      </c>
      <c r="H22" s="34"/>
      <c r="I22" s="35"/>
      <c r="J22" s="32">
        <f>R30</f>
      </c>
      <c r="K22" s="33">
        <f>S30</f>
      </c>
      <c r="L22" s="32">
        <f>R28</f>
      </c>
      <c r="M22" s="33">
        <f>S28</f>
      </c>
      <c r="N22" s="32"/>
      <c r="O22" s="33"/>
      <c r="P22" s="26">
        <f>IF(SUM(F22:O22)=0,"",COUNTIF(I21:I24,"3"))</f>
      </c>
      <c r="Q22" s="27">
        <f>IF(SUM(G22:P22)=0,"",COUNTIF(H21:H24,"3"))</f>
      </c>
      <c r="R22" s="28">
        <f>IF(SUM(F22:O22)=0,"",SUM(I21:I24))</f>
      </c>
      <c r="S22" s="29">
        <f>IF(SUM(F22:O22)=0,"",SUM(H21:H24))</f>
      </c>
      <c r="T22" s="402"/>
      <c r="U22" s="403"/>
      <c r="W22" s="81">
        <f>+W28+W30+X31</f>
        <v>0</v>
      </c>
      <c r="X22" s="82">
        <f>+X28+X30+W31</f>
        <v>0</v>
      </c>
      <c r="Y22" s="83">
        <f>+W22-X22</f>
        <v>0</v>
      </c>
      <c r="AL22" s="287"/>
      <c r="AM22" s="47">
        <f>AM28+AM30+AN31</f>
        <v>0</v>
      </c>
      <c r="AN22" s="47">
        <f>AN28+AN30+AM31</f>
        <v>0</v>
      </c>
      <c r="AO22" s="275">
        <f>AO28+AO30+AP31</f>
        <v>0</v>
      </c>
      <c r="AP22" s="277">
        <f>AP28+AP30+AO31</f>
        <v>0</v>
      </c>
      <c r="AQ22" s="276">
        <f>AQ28+AQ30+AR31</f>
        <v>0</v>
      </c>
      <c r="AR22" s="277">
        <f>AR28+AR30+AQ31</f>
        <v>0</v>
      </c>
      <c r="AS22" s="278" t="e">
        <f>AO22/AP22</f>
        <v>#DIV/0!</v>
      </c>
      <c r="AT22" s="279" t="e">
        <f>AQ22/AR22</f>
        <v>#DIV/0!</v>
      </c>
    </row>
    <row r="23" spans="2:46" ht="15">
      <c r="B23" s="30" t="s">
        <v>11</v>
      </c>
      <c r="C23" s="183">
        <v>1000</v>
      </c>
      <c r="D23" s="20" t="s">
        <v>261</v>
      </c>
      <c r="E23" s="31" t="s">
        <v>25</v>
      </c>
      <c r="F23" s="32">
        <f>+S27</f>
      </c>
      <c r="G23" s="33">
        <f>+R27</f>
      </c>
      <c r="H23" s="32">
        <f>S30</f>
      </c>
      <c r="I23" s="33">
        <f>R30</f>
      </c>
      <c r="J23" s="34"/>
      <c r="K23" s="35"/>
      <c r="L23" s="32">
        <f>R32</f>
      </c>
      <c r="M23" s="33">
        <f>S32</f>
      </c>
      <c r="N23" s="32"/>
      <c r="O23" s="33"/>
      <c r="P23" s="26">
        <f>IF(SUM(F23:O23)=0,"",COUNTIF(K21:K24,"3"))</f>
      </c>
      <c r="Q23" s="27">
        <f>IF(SUM(G23:P23)=0,"",COUNTIF(J21:J24,"3"))</f>
      </c>
      <c r="R23" s="28">
        <f>IF(SUM(F23:O23)=0,"",SUM(K21:K24))</f>
      </c>
      <c r="S23" s="29">
        <f>IF(SUM(F23:O23)=0,"",SUM(J21:J24))</f>
      </c>
      <c r="T23" s="402"/>
      <c r="U23" s="403"/>
      <c r="W23" s="81">
        <f>+X27+X30+W32</f>
        <v>0</v>
      </c>
      <c r="X23" s="82">
        <f>+W27+W30+X32</f>
        <v>0</v>
      </c>
      <c r="Y23" s="83">
        <f>+W23-X23</f>
        <v>0</v>
      </c>
      <c r="AL23" s="287"/>
      <c r="AM23" s="47">
        <f>AN27+AN30+AM32</f>
        <v>0</v>
      </c>
      <c r="AN23" s="47">
        <f>AM27+AM30+AN32</f>
        <v>0</v>
      </c>
      <c r="AO23" s="275">
        <f>AP27+AP30+AO32</f>
        <v>0</v>
      </c>
      <c r="AP23" s="277">
        <f>AO27+AO30+AP32</f>
        <v>0</v>
      </c>
      <c r="AQ23" s="276">
        <f>AR27+AR30+AQ32</f>
        <v>0</v>
      </c>
      <c r="AR23" s="277">
        <f>AQ27+AQ30+AR32</f>
        <v>0</v>
      </c>
      <c r="AS23" s="278" t="e">
        <f>AO23/AP23</f>
        <v>#DIV/0!</v>
      </c>
      <c r="AT23" s="279" t="e">
        <f>AQ23/AR23</f>
        <v>#DIV/0!</v>
      </c>
    </row>
    <row r="24" spans="2:46" ht="15.75" thickBot="1">
      <c r="B24" s="36" t="s">
        <v>12</v>
      </c>
      <c r="C24" s="184">
        <v>968</v>
      </c>
      <c r="D24" s="37" t="s">
        <v>262</v>
      </c>
      <c r="E24" s="38" t="s">
        <v>3</v>
      </c>
      <c r="F24" s="39">
        <f>S29</f>
      </c>
      <c r="G24" s="40">
        <f>R29</f>
      </c>
      <c r="H24" s="39">
        <f>S28</f>
      </c>
      <c r="I24" s="40">
        <f>R28</f>
      </c>
      <c r="J24" s="39">
        <f>S32</f>
      </c>
      <c r="K24" s="40">
        <f>R32</f>
      </c>
      <c r="L24" s="41"/>
      <c r="M24" s="42"/>
      <c r="N24" s="39"/>
      <c r="O24" s="40"/>
      <c r="P24" s="43">
        <f>IF(SUM(F24:O24)=0,"",COUNTIF(M21:M24,"3"))</f>
      </c>
      <c r="Q24" s="44">
        <f>IF(SUM(G24:P24)=0,"",COUNTIF(L21:L24,"3"))</f>
      </c>
      <c r="R24" s="45">
        <f>IF(SUM(F24:O25)=0,"",SUM(M21:M24))</f>
      </c>
      <c r="S24" s="46">
        <f>IF(SUM(F24:O24)=0,"",SUM(L21:L24))</f>
      </c>
      <c r="T24" s="404"/>
      <c r="U24" s="405"/>
      <c r="W24" s="81">
        <f>+X28+X29+X32</f>
        <v>0</v>
      </c>
      <c r="X24" s="82">
        <f>+W28+W29+W32</f>
        <v>0</v>
      </c>
      <c r="Y24" s="83">
        <f>+W24-X24</f>
        <v>0</v>
      </c>
      <c r="AL24" s="288"/>
      <c r="AM24" s="280">
        <f>AN28+AN29+AN32</f>
        <v>0</v>
      </c>
      <c r="AN24" s="280">
        <f>AM28+AM29+AM32</f>
        <v>0</v>
      </c>
      <c r="AO24" s="281">
        <f>AP28+AP29+AP32</f>
        <v>0</v>
      </c>
      <c r="AP24" s="283">
        <f>AO28+AO29+AO32</f>
        <v>0</v>
      </c>
      <c r="AQ24" s="282">
        <f>AR28+AR29+AR32</f>
        <v>0</v>
      </c>
      <c r="AR24" s="283">
        <f>AQ28+AQ29+AQ32</f>
        <v>0</v>
      </c>
      <c r="AS24" s="284" t="e">
        <f>AO24/AP24</f>
        <v>#DIV/0!</v>
      </c>
      <c r="AT24" s="285" t="e">
        <f>AQ24/AR24</f>
        <v>#DIV/0!</v>
      </c>
    </row>
    <row r="25" spans="1:26" ht="16.5" hidden="1" outlineLevel="1" thickTop="1">
      <c r="A25" s="77"/>
      <c r="B25" s="84"/>
      <c r="C25" s="130"/>
      <c r="D25" s="85" t="s">
        <v>66</v>
      </c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8"/>
      <c r="W25" s="89"/>
      <c r="X25" s="90" t="s">
        <v>67</v>
      </c>
      <c r="Y25" s="91">
        <f>SUM(Y21:Y24)</f>
        <v>0</v>
      </c>
      <c r="Z25" s="90" t="str">
        <f>IF(Y25=0,"OK","Virhe")</f>
        <v>OK</v>
      </c>
    </row>
    <row r="26" spans="1:25" ht="16.5" hidden="1" outlineLevel="1" thickBot="1">
      <c r="A26" s="77"/>
      <c r="B26" s="92"/>
      <c r="C26" s="210"/>
      <c r="D26" s="93" t="s">
        <v>68</v>
      </c>
      <c r="E26" s="94"/>
      <c r="F26" s="94"/>
      <c r="G26" s="95"/>
      <c r="H26" s="330" t="s">
        <v>69</v>
      </c>
      <c r="I26" s="331"/>
      <c r="J26" s="332" t="s">
        <v>70</v>
      </c>
      <c r="K26" s="400"/>
      <c r="L26" s="332" t="s">
        <v>71</v>
      </c>
      <c r="M26" s="400"/>
      <c r="N26" s="332" t="s">
        <v>72</v>
      </c>
      <c r="O26" s="400"/>
      <c r="P26" s="332" t="s">
        <v>73</v>
      </c>
      <c r="Q26" s="400"/>
      <c r="R26" s="333" t="s">
        <v>74</v>
      </c>
      <c r="S26" s="401"/>
      <c r="U26" s="96"/>
      <c r="W26" s="97" t="s">
        <v>64</v>
      </c>
      <c r="X26" s="98"/>
      <c r="Y26" s="80" t="s">
        <v>65</v>
      </c>
    </row>
    <row r="27" spans="1:44" ht="15.75" hidden="1" outlineLevel="1">
      <c r="A27" s="77"/>
      <c r="B27" s="211" t="s">
        <v>75</v>
      </c>
      <c r="C27" s="179"/>
      <c r="D27" s="99" t="str">
        <f>IF(D21&gt;"",D21,"")</f>
        <v>Rautalin Taneli</v>
      </c>
      <c r="E27" s="100" t="str">
        <f>IF(D23&gt;"",D23,"")</f>
        <v>Suoniemi Roni</v>
      </c>
      <c r="F27" s="86"/>
      <c r="G27" s="101"/>
      <c r="H27" s="396"/>
      <c r="I27" s="397"/>
      <c r="J27" s="394"/>
      <c r="K27" s="395"/>
      <c r="L27" s="394"/>
      <c r="M27" s="395"/>
      <c r="N27" s="394"/>
      <c r="O27" s="395"/>
      <c r="P27" s="398"/>
      <c r="Q27" s="399"/>
      <c r="R27" s="102">
        <f aca="true" t="shared" si="19" ref="R27:R32">IF(COUNT(H27:P27)=0,"",COUNTIF(H27:P27,"&gt;=0"))</f>
      </c>
      <c r="S27" s="103">
        <f aca="true" t="shared" si="20" ref="S27:S32">IF(COUNT(H27:P27)=0,"",(IF(LEFT(H27,1)="-",1,0)+IF(LEFT(J27,1)="-",1,0)+IF(LEFT(L27,1)="-",1,0)+IF(LEFT(N27,1)="-",1,0)+IF(LEFT(P27,1)="-",1,0)))</f>
      </c>
      <c r="T27" s="104"/>
      <c r="U27" s="105"/>
      <c r="W27" s="106">
        <f aca="true" t="shared" si="21" ref="W27:W32">+AA27+AC27+AE27+AG27+AI27</f>
        <v>0</v>
      </c>
      <c r="X27" s="107">
        <f aca="true" t="shared" si="22" ref="X27:X32">+AB27+AD27+AF27+AH27+AJ27</f>
        <v>0</v>
      </c>
      <c r="Y27" s="108">
        <f aca="true" t="shared" si="23" ref="Y27:Y32">+W27-X27</f>
        <v>0</v>
      </c>
      <c r="AA27" s="109">
        <f aca="true" t="shared" si="24" ref="AA27:AA32">IF(H27="",0,IF(LEFT(H27,1)="-",ABS(H27),(IF(H27&gt;9,H27+2,11))))</f>
        <v>0</v>
      </c>
      <c r="AB27" s="110">
        <f aca="true" t="shared" si="25" ref="AB27:AB32">IF(H27="",0,IF(LEFT(H27,1)="-",(IF(ABS(H27)&gt;9,(ABS(H27)+2),11)),H27))</f>
        <v>0</v>
      </c>
      <c r="AC27" s="109">
        <f aca="true" t="shared" si="26" ref="AC27:AC32">IF(J27="",0,IF(LEFT(J27,1)="-",ABS(J27),(IF(J27&gt;9,J27+2,11))))</f>
        <v>0</v>
      </c>
      <c r="AD27" s="110">
        <f aca="true" t="shared" si="27" ref="AD27:AD32">IF(J27="",0,IF(LEFT(J27,1)="-",(IF(ABS(J27)&gt;9,(ABS(J27)+2),11)),J27))</f>
        <v>0</v>
      </c>
      <c r="AE27" s="109">
        <f aca="true" t="shared" si="28" ref="AE27:AE32">IF(L27="",0,IF(LEFT(L27,1)="-",ABS(L27),(IF(L27&gt;9,L27+2,11))))</f>
        <v>0</v>
      </c>
      <c r="AF27" s="110">
        <f aca="true" t="shared" si="29" ref="AF27:AF32">IF(L27="",0,IF(LEFT(L27,1)="-",(IF(ABS(L27)&gt;9,(ABS(L27)+2),11)),L27))</f>
        <v>0</v>
      </c>
      <c r="AG27" s="109">
        <f aca="true" t="shared" si="30" ref="AG27:AG32">IF(N27="",0,IF(LEFT(N27,1)="-",ABS(N27),(IF(N27&gt;9,N27+2,11))))</f>
        <v>0</v>
      </c>
      <c r="AH27" s="110">
        <f aca="true" t="shared" si="31" ref="AH27:AH32">IF(N27="",0,IF(LEFT(N27,1)="-",(IF(ABS(N27)&gt;9,(ABS(N27)+2),11)),N27))</f>
        <v>0</v>
      </c>
      <c r="AI27" s="109">
        <f aca="true" t="shared" si="32" ref="AI27:AI32">IF(P27="",0,IF(LEFT(P27,1)="-",ABS(P27),(IF(P27&gt;9,P27+2,11))))</f>
        <v>0</v>
      </c>
      <c r="AJ27" s="110">
        <f aca="true" t="shared" si="33" ref="AJ27:AJ32">IF(P27="",0,IF(LEFT(P27,1)="-",(IF(ABS(P27)&gt;9,(ABS(P27)+2),11)),P27))</f>
        <v>0</v>
      </c>
      <c r="AL27" s="289">
        <f>IF(OR(ISBLANK(AL21),ISBLANK(AL23)),0,1)</f>
        <v>0</v>
      </c>
      <c r="AM27" s="291">
        <f aca="true" t="shared" si="34" ref="AM27:AM32">IF(AO27=3,1,0)</f>
        <v>0</v>
      </c>
      <c r="AN27" s="206">
        <f aca="true" t="shared" si="35" ref="AN27:AN32">IF(AP27=3,1,0)</f>
        <v>0</v>
      </c>
      <c r="AO27" s="291">
        <f aca="true" t="shared" si="36" ref="AO27:AO32">IF($AL27=1,$AL27*R27,0)</f>
        <v>0</v>
      </c>
      <c r="AP27" s="206">
        <f aca="true" t="shared" si="37" ref="AP27:AP32">IF($AL27=1,$AL27*S27,0)</f>
        <v>0</v>
      </c>
      <c r="AQ27" s="291">
        <f aca="true" t="shared" si="38" ref="AQ27:AQ32">$AL27*W27</f>
        <v>0</v>
      </c>
      <c r="AR27" s="206">
        <f aca="true" t="shared" si="39" ref="AR27:AR32">$AL27*X27</f>
        <v>0</v>
      </c>
    </row>
    <row r="28" spans="1:44" ht="15.75" hidden="1" outlineLevel="1">
      <c r="A28" s="77"/>
      <c r="B28" s="212" t="s">
        <v>76</v>
      </c>
      <c r="C28" s="179"/>
      <c r="D28" s="99" t="str">
        <f>IF(D22&gt;"",D22,"")</f>
        <v>Collanus Paavo</v>
      </c>
      <c r="E28" s="111" t="str">
        <f>IF(D24&gt;"",D24,"")</f>
        <v>Ruokolainen Vilho</v>
      </c>
      <c r="F28" s="112"/>
      <c r="G28" s="101"/>
      <c r="H28" s="314"/>
      <c r="I28" s="390"/>
      <c r="J28" s="314"/>
      <c r="K28" s="390"/>
      <c r="L28" s="314"/>
      <c r="M28" s="390"/>
      <c r="N28" s="314"/>
      <c r="O28" s="390"/>
      <c r="P28" s="314"/>
      <c r="Q28" s="390"/>
      <c r="R28" s="102">
        <f t="shared" si="19"/>
      </c>
      <c r="S28" s="103">
        <f t="shared" si="20"/>
      </c>
      <c r="T28" s="113"/>
      <c r="U28" s="114"/>
      <c r="W28" s="106">
        <f t="shared" si="21"/>
        <v>0</v>
      </c>
      <c r="X28" s="107">
        <f t="shared" si="22"/>
        <v>0</v>
      </c>
      <c r="Y28" s="108">
        <f t="shared" si="23"/>
        <v>0</v>
      </c>
      <c r="AA28" s="115">
        <f t="shared" si="24"/>
        <v>0</v>
      </c>
      <c r="AB28" s="116">
        <f t="shared" si="25"/>
        <v>0</v>
      </c>
      <c r="AC28" s="115">
        <f t="shared" si="26"/>
        <v>0</v>
      </c>
      <c r="AD28" s="116">
        <f t="shared" si="27"/>
        <v>0</v>
      </c>
      <c r="AE28" s="115">
        <f t="shared" si="28"/>
        <v>0</v>
      </c>
      <c r="AF28" s="116">
        <f t="shared" si="29"/>
        <v>0</v>
      </c>
      <c r="AG28" s="115">
        <f t="shared" si="30"/>
        <v>0</v>
      </c>
      <c r="AH28" s="116">
        <f t="shared" si="31"/>
        <v>0</v>
      </c>
      <c r="AI28" s="115">
        <f t="shared" si="32"/>
        <v>0</v>
      </c>
      <c r="AJ28" s="116">
        <f t="shared" si="33"/>
        <v>0</v>
      </c>
      <c r="AL28" s="207">
        <f>IF(OR(ISBLANK(AL22),ISBLANK(AL24)),0,1)</f>
        <v>0</v>
      </c>
      <c r="AM28" s="292">
        <f t="shared" si="34"/>
        <v>0</v>
      </c>
      <c r="AN28" s="208">
        <f t="shared" si="35"/>
        <v>0</v>
      </c>
      <c r="AO28" s="292">
        <f t="shared" si="36"/>
        <v>0</v>
      </c>
      <c r="AP28" s="208">
        <f t="shared" si="37"/>
        <v>0</v>
      </c>
      <c r="AQ28" s="292">
        <f t="shared" si="38"/>
        <v>0</v>
      </c>
      <c r="AR28" s="208">
        <f t="shared" si="39"/>
        <v>0</v>
      </c>
    </row>
    <row r="29" spans="1:44" ht="16.5" hidden="1" outlineLevel="1" thickBot="1">
      <c r="A29" s="77"/>
      <c r="B29" s="212" t="s">
        <v>77</v>
      </c>
      <c r="C29" s="179"/>
      <c r="D29" s="117" t="str">
        <f>IF(D21&gt;"",D21,"")</f>
        <v>Rautalin Taneli</v>
      </c>
      <c r="E29" s="118" t="str">
        <f>IF(D24&gt;"",D24,"")</f>
        <v>Ruokolainen Vilho</v>
      </c>
      <c r="F29" s="94"/>
      <c r="G29" s="95"/>
      <c r="H29" s="319"/>
      <c r="I29" s="393"/>
      <c r="J29" s="319"/>
      <c r="K29" s="393"/>
      <c r="L29" s="319"/>
      <c r="M29" s="393"/>
      <c r="N29" s="319"/>
      <c r="O29" s="393"/>
      <c r="P29" s="319"/>
      <c r="Q29" s="393"/>
      <c r="R29" s="102">
        <f t="shared" si="19"/>
      </c>
      <c r="S29" s="103">
        <f t="shared" si="20"/>
      </c>
      <c r="T29" s="113"/>
      <c r="U29" s="114"/>
      <c r="W29" s="106">
        <f t="shared" si="21"/>
        <v>0</v>
      </c>
      <c r="X29" s="107">
        <f t="shared" si="22"/>
        <v>0</v>
      </c>
      <c r="Y29" s="108">
        <f t="shared" si="23"/>
        <v>0</v>
      </c>
      <c r="AA29" s="115">
        <f t="shared" si="24"/>
        <v>0</v>
      </c>
      <c r="AB29" s="116">
        <f t="shared" si="25"/>
        <v>0</v>
      </c>
      <c r="AC29" s="115">
        <f t="shared" si="26"/>
        <v>0</v>
      </c>
      <c r="AD29" s="116">
        <f t="shared" si="27"/>
        <v>0</v>
      </c>
      <c r="AE29" s="115">
        <f t="shared" si="28"/>
        <v>0</v>
      </c>
      <c r="AF29" s="116">
        <f t="shared" si="29"/>
        <v>0</v>
      </c>
      <c r="AG29" s="115">
        <f t="shared" si="30"/>
        <v>0</v>
      </c>
      <c r="AH29" s="116">
        <f t="shared" si="31"/>
        <v>0</v>
      </c>
      <c r="AI29" s="115">
        <f t="shared" si="32"/>
        <v>0</v>
      </c>
      <c r="AJ29" s="116">
        <f t="shared" si="33"/>
        <v>0</v>
      </c>
      <c r="AL29" s="207">
        <f>IF(OR(ISBLANK(AL21),ISBLANK(AL24)),0,1)</f>
        <v>0</v>
      </c>
      <c r="AM29" s="292">
        <f t="shared" si="34"/>
        <v>0</v>
      </c>
      <c r="AN29" s="208">
        <f t="shared" si="35"/>
        <v>0</v>
      </c>
      <c r="AO29" s="292">
        <f t="shared" si="36"/>
        <v>0</v>
      </c>
      <c r="AP29" s="208">
        <f t="shared" si="37"/>
        <v>0</v>
      </c>
      <c r="AQ29" s="292">
        <f t="shared" si="38"/>
        <v>0</v>
      </c>
      <c r="AR29" s="208">
        <f t="shared" si="39"/>
        <v>0</v>
      </c>
    </row>
    <row r="30" spans="1:44" ht="15.75" hidden="1" outlineLevel="1">
      <c r="A30" s="77"/>
      <c r="B30" s="212" t="s">
        <v>78</v>
      </c>
      <c r="C30" s="179"/>
      <c r="D30" s="99" t="str">
        <f>IF(D22&gt;"",D22,"")</f>
        <v>Collanus Paavo</v>
      </c>
      <c r="E30" s="111" t="str">
        <f>IF(D23&gt;"",D23,"")</f>
        <v>Suoniemi Roni</v>
      </c>
      <c r="F30" s="86"/>
      <c r="G30" s="101"/>
      <c r="H30" s="394"/>
      <c r="I30" s="395"/>
      <c r="J30" s="394"/>
      <c r="K30" s="395"/>
      <c r="L30" s="394"/>
      <c r="M30" s="395"/>
      <c r="N30" s="394"/>
      <c r="O30" s="395"/>
      <c r="P30" s="394"/>
      <c r="Q30" s="395"/>
      <c r="R30" s="102">
        <f t="shared" si="19"/>
      </c>
      <c r="S30" s="103">
        <f t="shared" si="20"/>
      </c>
      <c r="T30" s="113"/>
      <c r="U30" s="114"/>
      <c r="W30" s="106">
        <f t="shared" si="21"/>
        <v>0</v>
      </c>
      <c r="X30" s="107">
        <f t="shared" si="22"/>
        <v>0</v>
      </c>
      <c r="Y30" s="108">
        <f t="shared" si="23"/>
        <v>0</v>
      </c>
      <c r="AA30" s="115">
        <f t="shared" si="24"/>
        <v>0</v>
      </c>
      <c r="AB30" s="116">
        <f t="shared" si="25"/>
        <v>0</v>
      </c>
      <c r="AC30" s="115">
        <f t="shared" si="26"/>
        <v>0</v>
      </c>
      <c r="AD30" s="116">
        <f t="shared" si="27"/>
        <v>0</v>
      </c>
      <c r="AE30" s="115">
        <f t="shared" si="28"/>
        <v>0</v>
      </c>
      <c r="AF30" s="116">
        <f t="shared" si="29"/>
        <v>0</v>
      </c>
      <c r="AG30" s="115">
        <f t="shared" si="30"/>
        <v>0</v>
      </c>
      <c r="AH30" s="116">
        <f t="shared" si="31"/>
        <v>0</v>
      </c>
      <c r="AI30" s="115">
        <f t="shared" si="32"/>
        <v>0</v>
      </c>
      <c r="AJ30" s="116">
        <f t="shared" si="33"/>
        <v>0</v>
      </c>
      <c r="AL30" s="207">
        <f>IF(OR(ISBLANK(AL22),ISBLANK(AL23)),0,1)</f>
        <v>0</v>
      </c>
      <c r="AM30" s="292">
        <f t="shared" si="34"/>
        <v>0</v>
      </c>
      <c r="AN30" s="208">
        <f t="shared" si="35"/>
        <v>0</v>
      </c>
      <c r="AO30" s="292">
        <f t="shared" si="36"/>
        <v>0</v>
      </c>
      <c r="AP30" s="208">
        <f t="shared" si="37"/>
        <v>0</v>
      </c>
      <c r="AQ30" s="292">
        <f t="shared" si="38"/>
        <v>0</v>
      </c>
      <c r="AR30" s="208">
        <f t="shared" si="39"/>
        <v>0</v>
      </c>
    </row>
    <row r="31" spans="1:44" ht="15.75" hidden="1" outlineLevel="1">
      <c r="A31" s="77"/>
      <c r="B31" s="212" t="s">
        <v>79</v>
      </c>
      <c r="C31" s="179"/>
      <c r="D31" s="99" t="str">
        <f>IF(D21&gt;"",D21,"")</f>
        <v>Rautalin Taneli</v>
      </c>
      <c r="E31" s="111" t="str">
        <f>IF(D22&gt;"",D22,"")</f>
        <v>Collanus Paavo</v>
      </c>
      <c r="F31" s="112"/>
      <c r="G31" s="101"/>
      <c r="H31" s="314"/>
      <c r="I31" s="390"/>
      <c r="J31" s="314"/>
      <c r="K31" s="390"/>
      <c r="L31" s="316"/>
      <c r="M31" s="391"/>
      <c r="N31" s="314"/>
      <c r="O31" s="390"/>
      <c r="P31" s="314"/>
      <c r="Q31" s="390"/>
      <c r="R31" s="102">
        <f t="shared" si="19"/>
      </c>
      <c r="S31" s="103">
        <f t="shared" si="20"/>
      </c>
      <c r="T31" s="113"/>
      <c r="U31" s="114"/>
      <c r="W31" s="106">
        <f t="shared" si="21"/>
        <v>0</v>
      </c>
      <c r="X31" s="107">
        <f t="shared" si="22"/>
        <v>0</v>
      </c>
      <c r="Y31" s="108">
        <f t="shared" si="23"/>
        <v>0</v>
      </c>
      <c r="AA31" s="115">
        <f t="shared" si="24"/>
        <v>0</v>
      </c>
      <c r="AB31" s="116">
        <f t="shared" si="25"/>
        <v>0</v>
      </c>
      <c r="AC31" s="115">
        <f t="shared" si="26"/>
        <v>0</v>
      </c>
      <c r="AD31" s="116">
        <f t="shared" si="27"/>
        <v>0</v>
      </c>
      <c r="AE31" s="115">
        <f t="shared" si="28"/>
        <v>0</v>
      </c>
      <c r="AF31" s="116">
        <f t="shared" si="29"/>
        <v>0</v>
      </c>
      <c r="AG31" s="115">
        <f t="shared" si="30"/>
        <v>0</v>
      </c>
      <c r="AH31" s="116">
        <f t="shared" si="31"/>
        <v>0</v>
      </c>
      <c r="AI31" s="115">
        <f t="shared" si="32"/>
        <v>0</v>
      </c>
      <c r="AJ31" s="116">
        <f t="shared" si="33"/>
        <v>0</v>
      </c>
      <c r="AL31" s="207">
        <f>IF(OR(ISBLANK(AL21),ISBLANK(AL22)),0,1)</f>
        <v>0</v>
      </c>
      <c r="AM31" s="292">
        <f t="shared" si="34"/>
        <v>0</v>
      </c>
      <c r="AN31" s="208">
        <f t="shared" si="35"/>
        <v>0</v>
      </c>
      <c r="AO31" s="292">
        <f t="shared" si="36"/>
        <v>0</v>
      </c>
      <c r="AP31" s="208">
        <f t="shared" si="37"/>
        <v>0</v>
      </c>
      <c r="AQ31" s="292">
        <f t="shared" si="38"/>
        <v>0</v>
      </c>
      <c r="AR31" s="208">
        <f t="shared" si="39"/>
        <v>0</v>
      </c>
    </row>
    <row r="32" spans="1:44" ht="16.5" hidden="1" outlineLevel="1" thickBot="1">
      <c r="A32" s="77"/>
      <c r="B32" s="213" t="s">
        <v>80</v>
      </c>
      <c r="C32" s="180"/>
      <c r="D32" s="119" t="str">
        <f>IF(D23&gt;"",D23,"")</f>
        <v>Suoniemi Roni</v>
      </c>
      <c r="E32" s="120" t="str">
        <f>IF(D24&gt;"",D24,"")</f>
        <v>Ruokolainen Vilho</v>
      </c>
      <c r="F32" s="121"/>
      <c r="G32" s="122"/>
      <c r="H32" s="317"/>
      <c r="I32" s="392"/>
      <c r="J32" s="317"/>
      <c r="K32" s="392"/>
      <c r="L32" s="317"/>
      <c r="M32" s="392"/>
      <c r="N32" s="317"/>
      <c r="O32" s="392"/>
      <c r="P32" s="317"/>
      <c r="Q32" s="392"/>
      <c r="R32" s="123">
        <f t="shared" si="19"/>
      </c>
      <c r="S32" s="124">
        <f t="shared" si="20"/>
      </c>
      <c r="T32" s="125"/>
      <c r="U32" s="126"/>
      <c r="W32" s="106">
        <f t="shared" si="21"/>
        <v>0</v>
      </c>
      <c r="X32" s="107">
        <f t="shared" si="22"/>
        <v>0</v>
      </c>
      <c r="Y32" s="108">
        <f t="shared" si="23"/>
        <v>0</v>
      </c>
      <c r="AA32" s="127">
        <f t="shared" si="24"/>
        <v>0</v>
      </c>
      <c r="AB32" s="128">
        <f t="shared" si="25"/>
        <v>0</v>
      </c>
      <c r="AC32" s="127">
        <f t="shared" si="26"/>
        <v>0</v>
      </c>
      <c r="AD32" s="128">
        <f t="shared" si="27"/>
        <v>0</v>
      </c>
      <c r="AE32" s="127">
        <f t="shared" si="28"/>
        <v>0</v>
      </c>
      <c r="AF32" s="128">
        <f t="shared" si="29"/>
        <v>0</v>
      </c>
      <c r="AG32" s="127">
        <f t="shared" si="30"/>
        <v>0</v>
      </c>
      <c r="AH32" s="128">
        <f t="shared" si="31"/>
        <v>0</v>
      </c>
      <c r="AI32" s="127">
        <f t="shared" si="32"/>
        <v>0</v>
      </c>
      <c r="AJ32" s="128">
        <f t="shared" si="33"/>
        <v>0</v>
      </c>
      <c r="AL32" s="290">
        <f>IF(OR(ISBLANK(AL23),ISBLANK(AL24)),0,1)</f>
        <v>0</v>
      </c>
      <c r="AM32" s="293">
        <f t="shared" si="34"/>
        <v>0</v>
      </c>
      <c r="AN32" s="209">
        <f t="shared" si="35"/>
        <v>0</v>
      </c>
      <c r="AO32" s="293">
        <f t="shared" si="36"/>
        <v>0</v>
      </c>
      <c r="AP32" s="209">
        <f t="shared" si="37"/>
        <v>0</v>
      </c>
      <c r="AQ32" s="293">
        <f t="shared" si="38"/>
        <v>0</v>
      </c>
      <c r="AR32" s="209">
        <f t="shared" si="39"/>
        <v>0</v>
      </c>
    </row>
    <row r="33" ht="16.5" collapsed="1" thickBot="1" thickTop="1"/>
    <row r="34" spans="2:21" ht="16.5" thickTop="1">
      <c r="B34" s="1"/>
      <c r="C34" s="177"/>
      <c r="D34" s="2" t="s">
        <v>126</v>
      </c>
      <c r="E34" s="3"/>
      <c r="F34" s="3"/>
      <c r="G34" s="3"/>
      <c r="H34" s="4"/>
      <c r="I34" s="3"/>
      <c r="J34" s="5" t="s">
        <v>0</v>
      </c>
      <c r="K34" s="6"/>
      <c r="L34" s="339" t="s">
        <v>29</v>
      </c>
      <c r="M34" s="340"/>
      <c r="N34" s="340"/>
      <c r="O34" s="341"/>
      <c r="P34" s="342" t="s">
        <v>2</v>
      </c>
      <c r="Q34" s="343"/>
      <c r="R34" s="343"/>
      <c r="S34" s="344">
        <v>3</v>
      </c>
      <c r="T34" s="345"/>
      <c r="U34" s="346"/>
    </row>
    <row r="35" spans="2:46" ht="16.5" thickBot="1">
      <c r="B35" s="7"/>
      <c r="C35" s="178"/>
      <c r="D35" s="8" t="s">
        <v>3</v>
      </c>
      <c r="E35" s="9" t="s">
        <v>4</v>
      </c>
      <c r="F35" s="347">
        <v>2</v>
      </c>
      <c r="G35" s="348"/>
      <c r="H35" s="349"/>
      <c r="I35" s="350" t="s">
        <v>5</v>
      </c>
      <c r="J35" s="351"/>
      <c r="K35" s="351"/>
      <c r="L35" s="352">
        <v>41342</v>
      </c>
      <c r="M35" s="352"/>
      <c r="N35" s="352"/>
      <c r="O35" s="353"/>
      <c r="P35" s="10" t="s">
        <v>6</v>
      </c>
      <c r="Q35" s="192"/>
      <c r="R35" s="192"/>
      <c r="S35" s="354">
        <v>0.4166666666666667</v>
      </c>
      <c r="T35" s="355"/>
      <c r="U35" s="356"/>
      <c r="AM35" s="357" t="s">
        <v>373</v>
      </c>
      <c r="AN35" s="358"/>
      <c r="AO35" s="247"/>
      <c r="AP35" s="247"/>
      <c r="AQ35" s="247"/>
      <c r="AR35" s="247"/>
      <c r="AS35" s="268" t="s">
        <v>374</v>
      </c>
      <c r="AT35" s="268" t="s">
        <v>375</v>
      </c>
    </row>
    <row r="36" spans="2:46" ht="16.5" thickTop="1">
      <c r="B36" s="12"/>
      <c r="C36" s="182" t="s">
        <v>151</v>
      </c>
      <c r="D36" s="13" t="s">
        <v>7</v>
      </c>
      <c r="E36" s="14" t="s">
        <v>8</v>
      </c>
      <c r="F36" s="335" t="s">
        <v>9</v>
      </c>
      <c r="G36" s="336"/>
      <c r="H36" s="335" t="s">
        <v>10</v>
      </c>
      <c r="I36" s="336"/>
      <c r="J36" s="335" t="s">
        <v>11</v>
      </c>
      <c r="K36" s="336"/>
      <c r="L36" s="335" t="s">
        <v>12</v>
      </c>
      <c r="M36" s="336"/>
      <c r="N36" s="335"/>
      <c r="O36" s="336"/>
      <c r="P36" s="15" t="s">
        <v>13</v>
      </c>
      <c r="Q36" s="16" t="s">
        <v>14</v>
      </c>
      <c r="R36" s="17" t="s">
        <v>15</v>
      </c>
      <c r="S36" s="18"/>
      <c r="T36" s="337" t="s">
        <v>16</v>
      </c>
      <c r="U36" s="338"/>
      <c r="W36" s="78" t="s">
        <v>64</v>
      </c>
      <c r="X36" s="79"/>
      <c r="Y36" s="80" t="s">
        <v>65</v>
      </c>
      <c r="AL36" s="269" t="s">
        <v>376</v>
      </c>
      <c r="AM36" s="270" t="s">
        <v>377</v>
      </c>
      <c r="AN36" s="270" t="s">
        <v>378</v>
      </c>
      <c r="AO36" s="271" t="s">
        <v>379</v>
      </c>
      <c r="AP36" s="273" t="s">
        <v>380</v>
      </c>
      <c r="AQ36" s="272" t="s">
        <v>381</v>
      </c>
      <c r="AR36" s="273" t="s">
        <v>382</v>
      </c>
      <c r="AS36" s="269" t="s">
        <v>383</v>
      </c>
      <c r="AT36" s="274" t="s">
        <v>384</v>
      </c>
    </row>
    <row r="37" spans="2:46" ht="15">
      <c r="B37" s="19" t="s">
        <v>9</v>
      </c>
      <c r="C37" s="183">
        <v>1524</v>
      </c>
      <c r="D37" s="20" t="s">
        <v>263</v>
      </c>
      <c r="E37" s="21" t="s">
        <v>24</v>
      </c>
      <c r="F37" s="22"/>
      <c r="G37" s="23"/>
      <c r="H37" s="24">
        <f>+R47</f>
      </c>
      <c r="I37" s="25">
        <f>+S47</f>
      </c>
      <c r="J37" s="24">
        <f>R43</f>
      </c>
      <c r="K37" s="25">
        <f>S43</f>
      </c>
      <c r="L37" s="24">
        <f>R45</f>
      </c>
      <c r="M37" s="25">
        <f>S45</f>
      </c>
      <c r="N37" s="24"/>
      <c r="O37" s="25"/>
      <c r="P37" s="26">
        <f>IF(SUM(F37:O37)=0,"",COUNTIF(G37:G40,"3"))</f>
      </c>
      <c r="Q37" s="27">
        <f>IF(SUM(G37:P37)=0,"",COUNTIF(F37:F40,"3"))</f>
      </c>
      <c r="R37" s="28">
        <f>IF(SUM(F37:O37)=0,"",SUM(G37:G40))</f>
      </c>
      <c r="S37" s="29">
        <f>IF(SUM(F37:O37)=0,"",SUM(F37:F40))</f>
      </c>
      <c r="T37" s="402"/>
      <c r="U37" s="403"/>
      <c r="W37" s="81">
        <f>+W43+W45+W47</f>
        <v>0</v>
      </c>
      <c r="X37" s="82">
        <f>+X43+X45+X47</f>
        <v>0</v>
      </c>
      <c r="Y37" s="83">
        <f>+W37-X37</f>
        <v>0</v>
      </c>
      <c r="AL37" s="286"/>
      <c r="AM37" s="47">
        <f aca="true" t="shared" si="40" ref="AM37:AR37">AM43+AM45+AM47</f>
        <v>0</v>
      </c>
      <c r="AN37" s="47">
        <f t="shared" si="40"/>
        <v>0</v>
      </c>
      <c r="AO37" s="275">
        <f t="shared" si="40"/>
        <v>0</v>
      </c>
      <c r="AP37" s="277">
        <f t="shared" si="40"/>
        <v>0</v>
      </c>
      <c r="AQ37" s="276">
        <f t="shared" si="40"/>
        <v>0</v>
      </c>
      <c r="AR37" s="277">
        <f t="shared" si="40"/>
        <v>0</v>
      </c>
      <c r="AS37" s="278" t="e">
        <f>AO37/AP37</f>
        <v>#DIV/0!</v>
      </c>
      <c r="AT37" s="279" t="e">
        <f>AQ37/AR37</f>
        <v>#DIV/0!</v>
      </c>
    </row>
    <row r="38" spans="2:46" ht="15">
      <c r="B38" s="30" t="s">
        <v>10</v>
      </c>
      <c r="C38" s="183">
        <v>1178</v>
      </c>
      <c r="D38" s="20" t="s">
        <v>264</v>
      </c>
      <c r="E38" s="31" t="s">
        <v>27</v>
      </c>
      <c r="F38" s="32">
        <f>+S47</f>
      </c>
      <c r="G38" s="33">
        <f>+R47</f>
      </c>
      <c r="H38" s="34"/>
      <c r="I38" s="35"/>
      <c r="J38" s="32">
        <f>R46</f>
      </c>
      <c r="K38" s="33">
        <f>S46</f>
      </c>
      <c r="L38" s="32">
        <f>R44</f>
      </c>
      <c r="M38" s="33">
        <f>S44</f>
      </c>
      <c r="N38" s="32"/>
      <c r="O38" s="33"/>
      <c r="P38" s="26">
        <f>IF(SUM(F38:O38)=0,"",COUNTIF(I37:I40,"3"))</f>
      </c>
      <c r="Q38" s="27">
        <f>IF(SUM(G38:P38)=0,"",COUNTIF(H37:H40,"3"))</f>
      </c>
      <c r="R38" s="28">
        <f>IF(SUM(F38:O38)=0,"",SUM(I37:I40))</f>
      </c>
      <c r="S38" s="29">
        <f>IF(SUM(F38:O38)=0,"",SUM(H37:H40))</f>
      </c>
      <c r="T38" s="402"/>
      <c r="U38" s="403"/>
      <c r="W38" s="81">
        <f>+W44+W46+X47</f>
        <v>0</v>
      </c>
      <c r="X38" s="82">
        <f>+X44+X46+W47</f>
        <v>0</v>
      </c>
      <c r="Y38" s="83">
        <f>+W38-X38</f>
        <v>0</v>
      </c>
      <c r="AL38" s="287"/>
      <c r="AM38" s="47">
        <f>AM44+AM46+AN47</f>
        <v>0</v>
      </c>
      <c r="AN38" s="47">
        <f>AN44+AN46+AM47</f>
        <v>0</v>
      </c>
      <c r="AO38" s="275">
        <f>AO44+AO46+AP47</f>
        <v>0</v>
      </c>
      <c r="AP38" s="277">
        <f>AP44+AP46+AO47</f>
        <v>0</v>
      </c>
      <c r="AQ38" s="276">
        <f>AQ44+AQ46+AR47</f>
        <v>0</v>
      </c>
      <c r="AR38" s="277">
        <f>AR44+AR46+AQ47</f>
        <v>0</v>
      </c>
      <c r="AS38" s="278" t="e">
        <f>AO38/AP38</f>
        <v>#DIV/0!</v>
      </c>
      <c r="AT38" s="279" t="e">
        <f>AQ38/AR38</f>
        <v>#DIV/0!</v>
      </c>
    </row>
    <row r="39" spans="2:46" ht="15">
      <c r="B39" s="30" t="s">
        <v>11</v>
      </c>
      <c r="C39" s="183">
        <v>999</v>
      </c>
      <c r="D39" s="20" t="s">
        <v>276</v>
      </c>
      <c r="E39" s="31" t="s">
        <v>3</v>
      </c>
      <c r="F39" s="32">
        <f>+S43</f>
      </c>
      <c r="G39" s="33">
        <f>+R43</f>
      </c>
      <c r="H39" s="32">
        <f>S46</f>
      </c>
      <c r="I39" s="33">
        <f>R46</f>
      </c>
      <c r="J39" s="34"/>
      <c r="K39" s="35"/>
      <c r="L39" s="32">
        <f>R48</f>
      </c>
      <c r="M39" s="33">
        <f>S48</f>
      </c>
      <c r="N39" s="32"/>
      <c r="O39" s="33"/>
      <c r="P39" s="26">
        <f>IF(SUM(F39:O39)=0,"",COUNTIF(K37:K40,"3"))</f>
      </c>
      <c r="Q39" s="27">
        <f>IF(SUM(G39:P39)=0,"",COUNTIF(J37:J40,"3"))</f>
      </c>
      <c r="R39" s="28">
        <f>IF(SUM(F39:O39)=0,"",SUM(K37:K40))</f>
      </c>
      <c r="S39" s="29">
        <f>IF(SUM(F39:O39)=0,"",SUM(J37:J40))</f>
      </c>
      <c r="T39" s="402"/>
      <c r="U39" s="403"/>
      <c r="W39" s="81">
        <f>+X43+X46+W48</f>
        <v>0</v>
      </c>
      <c r="X39" s="82">
        <f>+W43+W46+X48</f>
        <v>0</v>
      </c>
      <c r="Y39" s="83">
        <f>+W39-X39</f>
        <v>0</v>
      </c>
      <c r="AL39" s="287"/>
      <c r="AM39" s="47">
        <f>AN43+AN46+AM48</f>
        <v>0</v>
      </c>
      <c r="AN39" s="47">
        <f>AM43+AM46+AN48</f>
        <v>0</v>
      </c>
      <c r="AO39" s="275">
        <f>AP43+AP46+AO48</f>
        <v>0</v>
      </c>
      <c r="AP39" s="277">
        <f>AO43+AO46+AP48</f>
        <v>0</v>
      </c>
      <c r="AQ39" s="276">
        <f>AR43+AR46+AQ48</f>
        <v>0</v>
      </c>
      <c r="AR39" s="277">
        <f>AQ43+AQ46+AR48</f>
        <v>0</v>
      </c>
      <c r="AS39" s="278" t="e">
        <f>AO39/AP39</f>
        <v>#DIV/0!</v>
      </c>
      <c r="AT39" s="279" t="e">
        <f>AQ39/AR39</f>
        <v>#DIV/0!</v>
      </c>
    </row>
    <row r="40" spans="2:46" ht="15.75" thickBot="1">
      <c r="B40" s="36" t="s">
        <v>12</v>
      </c>
      <c r="C40" s="184">
        <v>970</v>
      </c>
      <c r="D40" s="37" t="s">
        <v>279</v>
      </c>
      <c r="E40" s="38" t="s">
        <v>25</v>
      </c>
      <c r="F40" s="39">
        <f>S45</f>
      </c>
      <c r="G40" s="40">
        <f>R45</f>
      </c>
      <c r="H40" s="39">
        <f>S44</f>
      </c>
      <c r="I40" s="40">
        <f>R44</f>
      </c>
      <c r="J40" s="39">
        <f>S48</f>
      </c>
      <c r="K40" s="40">
        <f>R48</f>
      </c>
      <c r="L40" s="41"/>
      <c r="M40" s="42"/>
      <c r="N40" s="39"/>
      <c r="O40" s="40"/>
      <c r="P40" s="43">
        <f>IF(SUM(F40:O40)=0,"",COUNTIF(M37:M40,"3"))</f>
      </c>
      <c r="Q40" s="44">
        <f>IF(SUM(G40:P40)=0,"",COUNTIF(L37:L40,"3"))</f>
      </c>
      <c r="R40" s="45">
        <f>IF(SUM(F40:O41)=0,"",SUM(M37:M40))</f>
      </c>
      <c r="S40" s="46">
        <f>IF(SUM(F40:O40)=0,"",SUM(L37:L40))</f>
      </c>
      <c r="T40" s="404"/>
      <c r="U40" s="405"/>
      <c r="W40" s="81">
        <f>+X44+X45+X48</f>
        <v>0</v>
      </c>
      <c r="X40" s="82">
        <f>+W44+W45+W48</f>
        <v>0</v>
      </c>
      <c r="Y40" s="83">
        <f>+W40-X40</f>
        <v>0</v>
      </c>
      <c r="AL40" s="288"/>
      <c r="AM40" s="280">
        <f>AN44+AN45+AN48</f>
        <v>0</v>
      </c>
      <c r="AN40" s="280">
        <f>AM44+AM45+AM48</f>
        <v>0</v>
      </c>
      <c r="AO40" s="281">
        <f>AP44+AP45+AP48</f>
        <v>0</v>
      </c>
      <c r="AP40" s="283">
        <f>AO44+AO45+AO48</f>
        <v>0</v>
      </c>
      <c r="AQ40" s="282">
        <f>AR44+AR45+AR48</f>
        <v>0</v>
      </c>
      <c r="AR40" s="283">
        <f>AQ44+AQ45+AQ48</f>
        <v>0</v>
      </c>
      <c r="AS40" s="284" t="e">
        <f>AO40/AP40</f>
        <v>#DIV/0!</v>
      </c>
      <c r="AT40" s="285" t="e">
        <f>AQ40/AR40</f>
        <v>#DIV/0!</v>
      </c>
    </row>
    <row r="41" spans="1:26" ht="16.5" hidden="1" outlineLevel="1" thickTop="1">
      <c r="A41" s="77"/>
      <c r="B41" s="84"/>
      <c r="C41" s="130"/>
      <c r="D41" s="85" t="s">
        <v>66</v>
      </c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7"/>
      <c r="U41" s="88"/>
      <c r="W41" s="89"/>
      <c r="X41" s="90" t="s">
        <v>67</v>
      </c>
      <c r="Y41" s="91">
        <f>SUM(Y37:Y40)</f>
        <v>0</v>
      </c>
      <c r="Z41" s="90" t="str">
        <f>IF(Y41=0,"OK","Virhe")</f>
        <v>OK</v>
      </c>
    </row>
    <row r="42" spans="1:25" ht="16.5" hidden="1" outlineLevel="1" thickBot="1">
      <c r="A42" s="77"/>
      <c r="B42" s="92"/>
      <c r="C42" s="210"/>
      <c r="D42" s="93" t="s">
        <v>68</v>
      </c>
      <c r="E42" s="94"/>
      <c r="F42" s="94"/>
      <c r="G42" s="95"/>
      <c r="H42" s="330" t="s">
        <v>69</v>
      </c>
      <c r="I42" s="331"/>
      <c r="J42" s="332" t="s">
        <v>70</v>
      </c>
      <c r="K42" s="400"/>
      <c r="L42" s="332" t="s">
        <v>71</v>
      </c>
      <c r="M42" s="400"/>
      <c r="N42" s="332" t="s">
        <v>72</v>
      </c>
      <c r="O42" s="400"/>
      <c r="P42" s="332" t="s">
        <v>73</v>
      </c>
      <c r="Q42" s="400"/>
      <c r="R42" s="333" t="s">
        <v>74</v>
      </c>
      <c r="S42" s="401"/>
      <c r="U42" s="96"/>
      <c r="W42" s="97" t="s">
        <v>64</v>
      </c>
      <c r="X42" s="98"/>
      <c r="Y42" s="80" t="s">
        <v>65</v>
      </c>
    </row>
    <row r="43" spans="1:44" ht="15.75" hidden="1" outlineLevel="1">
      <c r="A43" s="77"/>
      <c r="B43" s="211" t="s">
        <v>75</v>
      </c>
      <c r="C43" s="179"/>
      <c r="D43" s="99" t="str">
        <f>IF(D37&gt;"",D37,"")</f>
        <v>Salakari Eemil</v>
      </c>
      <c r="E43" s="100" t="str">
        <f>IF(D39&gt;"",D39,"")</f>
        <v>Holmberg Erik</v>
      </c>
      <c r="F43" s="86"/>
      <c r="G43" s="101"/>
      <c r="H43" s="396"/>
      <c r="I43" s="397"/>
      <c r="J43" s="394"/>
      <c r="K43" s="395"/>
      <c r="L43" s="394"/>
      <c r="M43" s="395"/>
      <c r="N43" s="394"/>
      <c r="O43" s="395"/>
      <c r="P43" s="398"/>
      <c r="Q43" s="399"/>
      <c r="R43" s="102">
        <f aca="true" t="shared" si="41" ref="R43:R48">IF(COUNT(H43:P43)=0,"",COUNTIF(H43:P43,"&gt;=0"))</f>
      </c>
      <c r="S43" s="103">
        <f aca="true" t="shared" si="42" ref="S43:S48">IF(COUNT(H43:P43)=0,"",(IF(LEFT(H43,1)="-",1,0)+IF(LEFT(J43,1)="-",1,0)+IF(LEFT(L43,1)="-",1,0)+IF(LEFT(N43,1)="-",1,0)+IF(LEFT(P43,1)="-",1,0)))</f>
      </c>
      <c r="T43" s="104"/>
      <c r="U43" s="105"/>
      <c r="W43" s="106">
        <f aca="true" t="shared" si="43" ref="W43:W48">+AA43+AC43+AE43+AG43+AI43</f>
        <v>0</v>
      </c>
      <c r="X43" s="107">
        <f aca="true" t="shared" si="44" ref="X43:X48">+AB43+AD43+AF43+AH43+AJ43</f>
        <v>0</v>
      </c>
      <c r="Y43" s="108">
        <f aca="true" t="shared" si="45" ref="Y43:Y48">+W43-X43</f>
        <v>0</v>
      </c>
      <c r="AA43" s="109">
        <f aca="true" t="shared" si="46" ref="AA43:AA48">IF(H43="",0,IF(LEFT(H43,1)="-",ABS(H43),(IF(H43&gt;9,H43+2,11))))</f>
        <v>0</v>
      </c>
      <c r="AB43" s="110">
        <f aca="true" t="shared" si="47" ref="AB43:AB48">IF(H43="",0,IF(LEFT(H43,1)="-",(IF(ABS(H43)&gt;9,(ABS(H43)+2),11)),H43))</f>
        <v>0</v>
      </c>
      <c r="AC43" s="109">
        <f aca="true" t="shared" si="48" ref="AC43:AC48">IF(J43="",0,IF(LEFT(J43,1)="-",ABS(J43),(IF(J43&gt;9,J43+2,11))))</f>
        <v>0</v>
      </c>
      <c r="AD43" s="110">
        <f aca="true" t="shared" si="49" ref="AD43:AD48">IF(J43="",0,IF(LEFT(J43,1)="-",(IF(ABS(J43)&gt;9,(ABS(J43)+2),11)),J43))</f>
        <v>0</v>
      </c>
      <c r="AE43" s="109">
        <f aca="true" t="shared" si="50" ref="AE43:AE48">IF(L43="",0,IF(LEFT(L43,1)="-",ABS(L43),(IF(L43&gt;9,L43+2,11))))</f>
        <v>0</v>
      </c>
      <c r="AF43" s="110">
        <f aca="true" t="shared" si="51" ref="AF43:AF48">IF(L43="",0,IF(LEFT(L43,1)="-",(IF(ABS(L43)&gt;9,(ABS(L43)+2),11)),L43))</f>
        <v>0</v>
      </c>
      <c r="AG43" s="109">
        <f aca="true" t="shared" si="52" ref="AG43:AG48">IF(N43="",0,IF(LEFT(N43,1)="-",ABS(N43),(IF(N43&gt;9,N43+2,11))))</f>
        <v>0</v>
      </c>
      <c r="AH43" s="110">
        <f aca="true" t="shared" si="53" ref="AH43:AH48">IF(N43="",0,IF(LEFT(N43,1)="-",(IF(ABS(N43)&gt;9,(ABS(N43)+2),11)),N43))</f>
        <v>0</v>
      </c>
      <c r="AI43" s="109">
        <f aca="true" t="shared" si="54" ref="AI43:AI48">IF(P43="",0,IF(LEFT(P43,1)="-",ABS(P43),(IF(P43&gt;9,P43+2,11))))</f>
        <v>0</v>
      </c>
      <c r="AJ43" s="110">
        <f aca="true" t="shared" si="55" ref="AJ43:AJ48">IF(P43="",0,IF(LEFT(P43,1)="-",(IF(ABS(P43)&gt;9,(ABS(P43)+2),11)),P43))</f>
        <v>0</v>
      </c>
      <c r="AL43" s="289">
        <f>IF(OR(ISBLANK(AL37),ISBLANK(AL39)),0,1)</f>
        <v>0</v>
      </c>
      <c r="AM43" s="291">
        <f aca="true" t="shared" si="56" ref="AM43:AM48">IF(AO43=3,1,0)</f>
        <v>0</v>
      </c>
      <c r="AN43" s="206">
        <f aca="true" t="shared" si="57" ref="AN43:AN48">IF(AP43=3,1,0)</f>
        <v>0</v>
      </c>
      <c r="AO43" s="291">
        <f aca="true" t="shared" si="58" ref="AO43:AO48">IF($AL43=1,$AL43*R43,0)</f>
        <v>0</v>
      </c>
      <c r="AP43" s="206">
        <f aca="true" t="shared" si="59" ref="AP43:AP48">IF($AL43=1,$AL43*S43,0)</f>
        <v>0</v>
      </c>
      <c r="AQ43" s="291">
        <f aca="true" t="shared" si="60" ref="AQ43:AQ48">$AL43*W43</f>
        <v>0</v>
      </c>
      <c r="AR43" s="206">
        <f aca="true" t="shared" si="61" ref="AR43:AR48">$AL43*X43</f>
        <v>0</v>
      </c>
    </row>
    <row r="44" spans="1:44" ht="15.75" hidden="1" outlineLevel="1">
      <c r="A44" s="77"/>
      <c r="B44" s="212" t="s">
        <v>76</v>
      </c>
      <c r="C44" s="179"/>
      <c r="D44" s="99" t="str">
        <f>IF(D38&gt;"",D38,"")</f>
        <v>Jalkanen Lauri</v>
      </c>
      <c r="E44" s="111" t="str">
        <f>IF(D40&gt;"",D40,"")</f>
        <v>Härmä Karliino</v>
      </c>
      <c r="F44" s="112"/>
      <c r="G44" s="101"/>
      <c r="H44" s="314"/>
      <c r="I44" s="390"/>
      <c r="J44" s="314"/>
      <c r="K44" s="390"/>
      <c r="L44" s="314"/>
      <c r="M44" s="390"/>
      <c r="N44" s="314"/>
      <c r="O44" s="390"/>
      <c r="P44" s="314"/>
      <c r="Q44" s="390"/>
      <c r="R44" s="102">
        <f t="shared" si="41"/>
      </c>
      <c r="S44" s="103">
        <f t="shared" si="42"/>
      </c>
      <c r="T44" s="113"/>
      <c r="U44" s="114"/>
      <c r="W44" s="106">
        <f t="shared" si="43"/>
        <v>0</v>
      </c>
      <c r="X44" s="107">
        <f t="shared" si="44"/>
        <v>0</v>
      </c>
      <c r="Y44" s="108">
        <f t="shared" si="45"/>
        <v>0</v>
      </c>
      <c r="AA44" s="115">
        <f t="shared" si="46"/>
        <v>0</v>
      </c>
      <c r="AB44" s="116">
        <f t="shared" si="47"/>
        <v>0</v>
      </c>
      <c r="AC44" s="115">
        <f t="shared" si="48"/>
        <v>0</v>
      </c>
      <c r="AD44" s="116">
        <f t="shared" si="49"/>
        <v>0</v>
      </c>
      <c r="AE44" s="115">
        <f t="shared" si="50"/>
        <v>0</v>
      </c>
      <c r="AF44" s="116">
        <f t="shared" si="51"/>
        <v>0</v>
      </c>
      <c r="AG44" s="115">
        <f t="shared" si="52"/>
        <v>0</v>
      </c>
      <c r="AH44" s="116">
        <f t="shared" si="53"/>
        <v>0</v>
      </c>
      <c r="AI44" s="115">
        <f t="shared" si="54"/>
        <v>0</v>
      </c>
      <c r="AJ44" s="116">
        <f t="shared" si="55"/>
        <v>0</v>
      </c>
      <c r="AL44" s="207">
        <f>IF(OR(ISBLANK(AL38),ISBLANK(AL40)),0,1)</f>
        <v>0</v>
      </c>
      <c r="AM44" s="292">
        <f t="shared" si="56"/>
        <v>0</v>
      </c>
      <c r="AN44" s="208">
        <f t="shared" si="57"/>
        <v>0</v>
      </c>
      <c r="AO44" s="292">
        <f t="shared" si="58"/>
        <v>0</v>
      </c>
      <c r="AP44" s="208">
        <f t="shared" si="59"/>
        <v>0</v>
      </c>
      <c r="AQ44" s="292">
        <f t="shared" si="60"/>
        <v>0</v>
      </c>
      <c r="AR44" s="208">
        <f t="shared" si="61"/>
        <v>0</v>
      </c>
    </row>
    <row r="45" spans="1:44" ht="16.5" hidden="1" outlineLevel="1" thickBot="1">
      <c r="A45" s="77"/>
      <c r="B45" s="212" t="s">
        <v>77</v>
      </c>
      <c r="C45" s="179"/>
      <c r="D45" s="117" t="str">
        <f>IF(D37&gt;"",D37,"")</f>
        <v>Salakari Eemil</v>
      </c>
      <c r="E45" s="118" t="str">
        <f>IF(D40&gt;"",D40,"")</f>
        <v>Härmä Karliino</v>
      </c>
      <c r="F45" s="94"/>
      <c r="G45" s="95"/>
      <c r="H45" s="319"/>
      <c r="I45" s="393"/>
      <c r="J45" s="319"/>
      <c r="K45" s="393"/>
      <c r="L45" s="319"/>
      <c r="M45" s="393"/>
      <c r="N45" s="319"/>
      <c r="O45" s="393"/>
      <c r="P45" s="319"/>
      <c r="Q45" s="393"/>
      <c r="R45" s="102">
        <f t="shared" si="41"/>
      </c>
      <c r="S45" s="103">
        <f t="shared" si="42"/>
      </c>
      <c r="T45" s="113"/>
      <c r="U45" s="114"/>
      <c r="W45" s="106">
        <f t="shared" si="43"/>
        <v>0</v>
      </c>
      <c r="X45" s="107">
        <f t="shared" si="44"/>
        <v>0</v>
      </c>
      <c r="Y45" s="108">
        <f t="shared" si="45"/>
        <v>0</v>
      </c>
      <c r="AA45" s="115">
        <f t="shared" si="46"/>
        <v>0</v>
      </c>
      <c r="AB45" s="116">
        <f t="shared" si="47"/>
        <v>0</v>
      </c>
      <c r="AC45" s="115">
        <f t="shared" si="48"/>
        <v>0</v>
      </c>
      <c r="AD45" s="116">
        <f t="shared" si="49"/>
        <v>0</v>
      </c>
      <c r="AE45" s="115">
        <f t="shared" si="50"/>
        <v>0</v>
      </c>
      <c r="AF45" s="116">
        <f t="shared" si="51"/>
        <v>0</v>
      </c>
      <c r="AG45" s="115">
        <f t="shared" si="52"/>
        <v>0</v>
      </c>
      <c r="AH45" s="116">
        <f t="shared" si="53"/>
        <v>0</v>
      </c>
      <c r="AI45" s="115">
        <f t="shared" si="54"/>
        <v>0</v>
      </c>
      <c r="AJ45" s="116">
        <f t="shared" si="55"/>
        <v>0</v>
      </c>
      <c r="AL45" s="207">
        <f>IF(OR(ISBLANK(AL37),ISBLANK(AL40)),0,1)</f>
        <v>0</v>
      </c>
      <c r="AM45" s="292">
        <f t="shared" si="56"/>
        <v>0</v>
      </c>
      <c r="AN45" s="208">
        <f t="shared" si="57"/>
        <v>0</v>
      </c>
      <c r="AO45" s="292">
        <f t="shared" si="58"/>
        <v>0</v>
      </c>
      <c r="AP45" s="208">
        <f t="shared" si="59"/>
        <v>0</v>
      </c>
      <c r="AQ45" s="292">
        <f t="shared" si="60"/>
        <v>0</v>
      </c>
      <c r="AR45" s="208">
        <f t="shared" si="61"/>
        <v>0</v>
      </c>
    </row>
    <row r="46" spans="1:44" ht="15.75" hidden="1" outlineLevel="1">
      <c r="A46" s="77"/>
      <c r="B46" s="212" t="s">
        <v>78</v>
      </c>
      <c r="C46" s="179"/>
      <c r="D46" s="99" t="str">
        <f>IF(D38&gt;"",D38,"")</f>
        <v>Jalkanen Lauri</v>
      </c>
      <c r="E46" s="111" t="str">
        <f>IF(D39&gt;"",D39,"")</f>
        <v>Holmberg Erik</v>
      </c>
      <c r="F46" s="86"/>
      <c r="G46" s="101"/>
      <c r="H46" s="394"/>
      <c r="I46" s="395"/>
      <c r="J46" s="394"/>
      <c r="K46" s="395"/>
      <c r="L46" s="394"/>
      <c r="M46" s="395"/>
      <c r="N46" s="394"/>
      <c r="O46" s="395"/>
      <c r="P46" s="394"/>
      <c r="Q46" s="395"/>
      <c r="R46" s="102">
        <f t="shared" si="41"/>
      </c>
      <c r="S46" s="103">
        <f t="shared" si="42"/>
      </c>
      <c r="T46" s="113"/>
      <c r="U46" s="114"/>
      <c r="W46" s="106">
        <f t="shared" si="43"/>
        <v>0</v>
      </c>
      <c r="X46" s="107">
        <f t="shared" si="44"/>
        <v>0</v>
      </c>
      <c r="Y46" s="108">
        <f t="shared" si="45"/>
        <v>0</v>
      </c>
      <c r="AA46" s="115">
        <f t="shared" si="46"/>
        <v>0</v>
      </c>
      <c r="AB46" s="116">
        <f t="shared" si="47"/>
        <v>0</v>
      </c>
      <c r="AC46" s="115">
        <f t="shared" si="48"/>
        <v>0</v>
      </c>
      <c r="AD46" s="116">
        <f t="shared" si="49"/>
        <v>0</v>
      </c>
      <c r="AE46" s="115">
        <f t="shared" si="50"/>
        <v>0</v>
      </c>
      <c r="AF46" s="116">
        <f t="shared" si="51"/>
        <v>0</v>
      </c>
      <c r="AG46" s="115">
        <f t="shared" si="52"/>
        <v>0</v>
      </c>
      <c r="AH46" s="116">
        <f t="shared" si="53"/>
        <v>0</v>
      </c>
      <c r="AI46" s="115">
        <f t="shared" si="54"/>
        <v>0</v>
      </c>
      <c r="AJ46" s="116">
        <f t="shared" si="55"/>
        <v>0</v>
      </c>
      <c r="AL46" s="207">
        <f>IF(OR(ISBLANK(AL38),ISBLANK(AL39)),0,1)</f>
        <v>0</v>
      </c>
      <c r="AM46" s="292">
        <f t="shared" si="56"/>
        <v>0</v>
      </c>
      <c r="AN46" s="208">
        <f t="shared" si="57"/>
        <v>0</v>
      </c>
      <c r="AO46" s="292">
        <f t="shared" si="58"/>
        <v>0</v>
      </c>
      <c r="AP46" s="208">
        <f t="shared" si="59"/>
        <v>0</v>
      </c>
      <c r="AQ46" s="292">
        <f t="shared" si="60"/>
        <v>0</v>
      </c>
      <c r="AR46" s="208">
        <f t="shared" si="61"/>
        <v>0</v>
      </c>
    </row>
    <row r="47" spans="1:44" ht="15.75" hidden="1" outlineLevel="1">
      <c r="A47" s="77"/>
      <c r="B47" s="212" t="s">
        <v>79</v>
      </c>
      <c r="C47" s="179"/>
      <c r="D47" s="99" t="str">
        <f>IF(D37&gt;"",D37,"")</f>
        <v>Salakari Eemil</v>
      </c>
      <c r="E47" s="111" t="str">
        <f>IF(D38&gt;"",D38,"")</f>
        <v>Jalkanen Lauri</v>
      </c>
      <c r="F47" s="112"/>
      <c r="G47" s="101"/>
      <c r="H47" s="314"/>
      <c r="I47" s="390"/>
      <c r="J47" s="314"/>
      <c r="K47" s="390"/>
      <c r="L47" s="316"/>
      <c r="M47" s="391"/>
      <c r="N47" s="314"/>
      <c r="O47" s="390"/>
      <c r="P47" s="314"/>
      <c r="Q47" s="390"/>
      <c r="R47" s="102">
        <f t="shared" si="41"/>
      </c>
      <c r="S47" s="103">
        <f t="shared" si="42"/>
      </c>
      <c r="T47" s="113"/>
      <c r="U47" s="114"/>
      <c r="W47" s="106">
        <f t="shared" si="43"/>
        <v>0</v>
      </c>
      <c r="X47" s="107">
        <f t="shared" si="44"/>
        <v>0</v>
      </c>
      <c r="Y47" s="108">
        <f t="shared" si="45"/>
        <v>0</v>
      </c>
      <c r="AA47" s="115">
        <f t="shared" si="46"/>
        <v>0</v>
      </c>
      <c r="AB47" s="116">
        <f t="shared" si="47"/>
        <v>0</v>
      </c>
      <c r="AC47" s="115">
        <f t="shared" si="48"/>
        <v>0</v>
      </c>
      <c r="AD47" s="116">
        <f t="shared" si="49"/>
        <v>0</v>
      </c>
      <c r="AE47" s="115">
        <f t="shared" si="50"/>
        <v>0</v>
      </c>
      <c r="AF47" s="116">
        <f t="shared" si="51"/>
        <v>0</v>
      </c>
      <c r="AG47" s="115">
        <f t="shared" si="52"/>
        <v>0</v>
      </c>
      <c r="AH47" s="116">
        <f t="shared" si="53"/>
        <v>0</v>
      </c>
      <c r="AI47" s="115">
        <f t="shared" si="54"/>
        <v>0</v>
      </c>
      <c r="AJ47" s="116">
        <f t="shared" si="55"/>
        <v>0</v>
      </c>
      <c r="AL47" s="207">
        <f>IF(OR(ISBLANK(AL37),ISBLANK(AL38)),0,1)</f>
        <v>0</v>
      </c>
      <c r="AM47" s="292">
        <f t="shared" si="56"/>
        <v>0</v>
      </c>
      <c r="AN47" s="208">
        <f t="shared" si="57"/>
        <v>0</v>
      </c>
      <c r="AO47" s="292">
        <f t="shared" si="58"/>
        <v>0</v>
      </c>
      <c r="AP47" s="208">
        <f t="shared" si="59"/>
        <v>0</v>
      </c>
      <c r="AQ47" s="292">
        <f t="shared" si="60"/>
        <v>0</v>
      </c>
      <c r="AR47" s="208">
        <f t="shared" si="61"/>
        <v>0</v>
      </c>
    </row>
    <row r="48" spans="1:44" ht="16.5" hidden="1" outlineLevel="1" thickBot="1">
      <c r="A48" s="77"/>
      <c r="B48" s="213" t="s">
        <v>80</v>
      </c>
      <c r="C48" s="180"/>
      <c r="D48" s="119" t="str">
        <f>IF(D39&gt;"",D39,"")</f>
        <v>Holmberg Erik</v>
      </c>
      <c r="E48" s="120" t="str">
        <f>IF(D40&gt;"",D40,"")</f>
        <v>Härmä Karliino</v>
      </c>
      <c r="F48" s="121"/>
      <c r="G48" s="122"/>
      <c r="H48" s="317"/>
      <c r="I48" s="392"/>
      <c r="J48" s="317"/>
      <c r="K48" s="392"/>
      <c r="L48" s="317"/>
      <c r="M48" s="392"/>
      <c r="N48" s="317"/>
      <c r="O48" s="392"/>
      <c r="P48" s="317"/>
      <c r="Q48" s="392"/>
      <c r="R48" s="123">
        <f t="shared" si="41"/>
      </c>
      <c r="S48" s="124">
        <f t="shared" si="42"/>
      </c>
      <c r="T48" s="125"/>
      <c r="U48" s="126"/>
      <c r="W48" s="106">
        <f t="shared" si="43"/>
        <v>0</v>
      </c>
      <c r="X48" s="107">
        <f t="shared" si="44"/>
        <v>0</v>
      </c>
      <c r="Y48" s="108">
        <f t="shared" si="45"/>
        <v>0</v>
      </c>
      <c r="AA48" s="127">
        <f t="shared" si="46"/>
        <v>0</v>
      </c>
      <c r="AB48" s="128">
        <f t="shared" si="47"/>
        <v>0</v>
      </c>
      <c r="AC48" s="127">
        <f t="shared" si="48"/>
        <v>0</v>
      </c>
      <c r="AD48" s="128">
        <f t="shared" si="49"/>
        <v>0</v>
      </c>
      <c r="AE48" s="127">
        <f t="shared" si="50"/>
        <v>0</v>
      </c>
      <c r="AF48" s="128">
        <f t="shared" si="51"/>
        <v>0</v>
      </c>
      <c r="AG48" s="127">
        <f t="shared" si="52"/>
        <v>0</v>
      </c>
      <c r="AH48" s="128">
        <f t="shared" si="53"/>
        <v>0</v>
      </c>
      <c r="AI48" s="127">
        <f t="shared" si="54"/>
        <v>0</v>
      </c>
      <c r="AJ48" s="128">
        <f t="shared" si="55"/>
        <v>0</v>
      </c>
      <c r="AL48" s="290">
        <f>IF(OR(ISBLANK(AL39),ISBLANK(AL40)),0,1)</f>
        <v>0</v>
      </c>
      <c r="AM48" s="293">
        <f t="shared" si="56"/>
        <v>0</v>
      </c>
      <c r="AN48" s="209">
        <f t="shared" si="57"/>
        <v>0</v>
      </c>
      <c r="AO48" s="293">
        <f t="shared" si="58"/>
        <v>0</v>
      </c>
      <c r="AP48" s="209">
        <f t="shared" si="59"/>
        <v>0</v>
      </c>
      <c r="AQ48" s="293">
        <f t="shared" si="60"/>
        <v>0</v>
      </c>
      <c r="AR48" s="209">
        <f t="shared" si="61"/>
        <v>0</v>
      </c>
    </row>
    <row r="49" ht="16.5" collapsed="1" thickBot="1" thickTop="1"/>
    <row r="50" spans="2:21" ht="16.5" thickTop="1">
      <c r="B50" s="1"/>
      <c r="C50" s="177"/>
      <c r="D50" s="2" t="s">
        <v>126</v>
      </c>
      <c r="E50" s="3"/>
      <c r="F50" s="3"/>
      <c r="G50" s="3"/>
      <c r="H50" s="4"/>
      <c r="I50" s="3"/>
      <c r="J50" s="5" t="s">
        <v>0</v>
      </c>
      <c r="K50" s="6"/>
      <c r="L50" s="339" t="s">
        <v>29</v>
      </c>
      <c r="M50" s="340"/>
      <c r="N50" s="340"/>
      <c r="O50" s="341"/>
      <c r="P50" s="342" t="s">
        <v>2</v>
      </c>
      <c r="Q50" s="343"/>
      <c r="R50" s="343"/>
      <c r="S50" s="344">
        <v>4</v>
      </c>
      <c r="T50" s="345"/>
      <c r="U50" s="346"/>
    </row>
    <row r="51" spans="2:46" ht="16.5" thickBot="1">
      <c r="B51" s="7"/>
      <c r="C51" s="178"/>
      <c r="D51" s="8" t="s">
        <v>3</v>
      </c>
      <c r="E51" s="9" t="s">
        <v>4</v>
      </c>
      <c r="F51" s="347">
        <v>3</v>
      </c>
      <c r="G51" s="348"/>
      <c r="H51" s="349"/>
      <c r="I51" s="350" t="s">
        <v>5</v>
      </c>
      <c r="J51" s="351"/>
      <c r="K51" s="351"/>
      <c r="L51" s="352">
        <v>41342</v>
      </c>
      <c r="M51" s="352"/>
      <c r="N51" s="352"/>
      <c r="O51" s="353"/>
      <c r="P51" s="10" t="s">
        <v>6</v>
      </c>
      <c r="Q51" s="192"/>
      <c r="R51" s="192"/>
      <c r="S51" s="354">
        <v>0.4166666666666667</v>
      </c>
      <c r="T51" s="355"/>
      <c r="U51" s="356"/>
      <c r="AM51" s="357" t="s">
        <v>373</v>
      </c>
      <c r="AN51" s="358"/>
      <c r="AO51" s="247"/>
      <c r="AP51" s="247"/>
      <c r="AQ51" s="247"/>
      <c r="AR51" s="247"/>
      <c r="AS51" s="268" t="s">
        <v>374</v>
      </c>
      <c r="AT51" s="268" t="s">
        <v>375</v>
      </c>
    </row>
    <row r="52" spans="2:46" ht="16.5" thickTop="1">
      <c r="B52" s="12"/>
      <c r="C52" s="182" t="s">
        <v>151</v>
      </c>
      <c r="D52" s="13" t="s">
        <v>7</v>
      </c>
      <c r="E52" s="14" t="s">
        <v>8</v>
      </c>
      <c r="F52" s="335" t="s">
        <v>9</v>
      </c>
      <c r="G52" s="336"/>
      <c r="H52" s="335" t="s">
        <v>10</v>
      </c>
      <c r="I52" s="336"/>
      <c r="J52" s="335" t="s">
        <v>11</v>
      </c>
      <c r="K52" s="336"/>
      <c r="L52" s="335" t="s">
        <v>12</v>
      </c>
      <c r="M52" s="336"/>
      <c r="N52" s="335"/>
      <c r="O52" s="336"/>
      <c r="P52" s="15" t="s">
        <v>13</v>
      </c>
      <c r="Q52" s="16" t="s">
        <v>14</v>
      </c>
      <c r="R52" s="17" t="s">
        <v>15</v>
      </c>
      <c r="S52" s="18"/>
      <c r="T52" s="337" t="s">
        <v>16</v>
      </c>
      <c r="U52" s="338"/>
      <c r="W52" s="78" t="s">
        <v>64</v>
      </c>
      <c r="X52" s="79"/>
      <c r="Y52" s="80" t="s">
        <v>65</v>
      </c>
      <c r="AL52" s="269" t="s">
        <v>376</v>
      </c>
      <c r="AM52" s="270" t="s">
        <v>377</v>
      </c>
      <c r="AN52" s="270" t="s">
        <v>378</v>
      </c>
      <c r="AO52" s="271" t="s">
        <v>379</v>
      </c>
      <c r="AP52" s="273" t="s">
        <v>380</v>
      </c>
      <c r="AQ52" s="272" t="s">
        <v>381</v>
      </c>
      <c r="AR52" s="273" t="s">
        <v>382</v>
      </c>
      <c r="AS52" s="269" t="s">
        <v>383</v>
      </c>
      <c r="AT52" s="274" t="s">
        <v>384</v>
      </c>
    </row>
    <row r="53" spans="2:46" ht="15">
      <c r="B53" s="19" t="s">
        <v>9</v>
      </c>
      <c r="C53" s="183">
        <v>1400</v>
      </c>
      <c r="D53" s="20" t="s">
        <v>267</v>
      </c>
      <c r="E53" s="21" t="s">
        <v>3</v>
      </c>
      <c r="F53" s="22"/>
      <c r="G53" s="23"/>
      <c r="H53" s="24">
        <f>+R63</f>
      </c>
      <c r="I53" s="25">
        <f>+S63</f>
      </c>
      <c r="J53" s="24">
        <f>R59</f>
      </c>
      <c r="K53" s="25">
        <f>S59</f>
      </c>
      <c r="L53" s="24">
        <f>R61</f>
      </c>
      <c r="M53" s="25">
        <f>S61</f>
      </c>
      <c r="N53" s="24"/>
      <c r="O53" s="25"/>
      <c r="P53" s="26">
        <f>IF(SUM(F53:O53)=0,"",COUNTIF(G53:G56,"3"))</f>
      </c>
      <c r="Q53" s="27">
        <f>IF(SUM(G53:P53)=0,"",COUNTIF(F53:F56,"3"))</f>
      </c>
      <c r="R53" s="28">
        <f>IF(SUM(F53:O53)=0,"",SUM(G53:G56))</f>
      </c>
      <c r="S53" s="29">
        <f>IF(SUM(F53:O53)=0,"",SUM(F53:F56))</f>
      </c>
      <c r="T53" s="402"/>
      <c r="U53" s="403"/>
      <c r="W53" s="81">
        <f>+W59+W61+W63</f>
        <v>0</v>
      </c>
      <c r="X53" s="82">
        <f>+X59+X61+X63</f>
        <v>0</v>
      </c>
      <c r="Y53" s="83">
        <f>+W53-X53</f>
        <v>0</v>
      </c>
      <c r="AL53" s="286"/>
      <c r="AM53" s="47">
        <f aca="true" t="shared" si="62" ref="AM53:AR53">AM59+AM61+AM63</f>
        <v>0</v>
      </c>
      <c r="AN53" s="47">
        <f t="shared" si="62"/>
        <v>0</v>
      </c>
      <c r="AO53" s="275">
        <f t="shared" si="62"/>
        <v>0</v>
      </c>
      <c r="AP53" s="277">
        <f t="shared" si="62"/>
        <v>0</v>
      </c>
      <c r="AQ53" s="276">
        <f t="shared" si="62"/>
        <v>0</v>
      </c>
      <c r="AR53" s="277">
        <f t="shared" si="62"/>
        <v>0</v>
      </c>
      <c r="AS53" s="278" t="e">
        <f>AO53/AP53</f>
        <v>#DIV/0!</v>
      </c>
      <c r="AT53" s="279" t="e">
        <f>AQ53/AR53</f>
        <v>#DIV/0!</v>
      </c>
    </row>
    <row r="54" spans="2:46" ht="15">
      <c r="B54" s="30" t="s">
        <v>10</v>
      </c>
      <c r="C54" s="183">
        <v>1223</v>
      </c>
      <c r="D54" s="20" t="s">
        <v>268</v>
      </c>
      <c r="E54" s="31" t="s">
        <v>26</v>
      </c>
      <c r="F54" s="32">
        <f>+S63</f>
      </c>
      <c r="G54" s="33">
        <f>+R63</f>
      </c>
      <c r="H54" s="34"/>
      <c r="I54" s="35"/>
      <c r="J54" s="32">
        <f>R62</f>
      </c>
      <c r="K54" s="33">
        <f>S62</f>
      </c>
      <c r="L54" s="32">
        <f>R60</f>
      </c>
      <c r="M54" s="33">
        <f>S60</f>
      </c>
      <c r="N54" s="32"/>
      <c r="O54" s="33"/>
      <c r="P54" s="26">
        <f>IF(SUM(F54:O54)=0,"",COUNTIF(I53:I56,"3"))</f>
      </c>
      <c r="Q54" s="27">
        <f>IF(SUM(G54:P54)=0,"",COUNTIF(H53:H56,"3"))</f>
      </c>
      <c r="R54" s="28">
        <f>IF(SUM(F54:O54)=0,"",SUM(I53:I56))</f>
      </c>
      <c r="S54" s="29">
        <f>IF(SUM(F54:O54)=0,"",SUM(H53:H56))</f>
      </c>
      <c r="T54" s="402"/>
      <c r="U54" s="403"/>
      <c r="W54" s="81">
        <f>+W60+W62+X63</f>
        <v>0</v>
      </c>
      <c r="X54" s="82">
        <f>+X60+X62+W63</f>
        <v>0</v>
      </c>
      <c r="Y54" s="83">
        <f>+W54-X54</f>
        <v>0</v>
      </c>
      <c r="AL54" s="287"/>
      <c r="AM54" s="47">
        <f>AM60+AM62+AN63</f>
        <v>0</v>
      </c>
      <c r="AN54" s="47">
        <f>AN60+AN62+AM63</f>
        <v>0</v>
      </c>
      <c r="AO54" s="275">
        <f>AO60+AO62+AP63</f>
        <v>0</v>
      </c>
      <c r="AP54" s="277">
        <f>AP60+AP62+AO63</f>
        <v>0</v>
      </c>
      <c r="AQ54" s="276">
        <f>AQ60+AQ62+AR63</f>
        <v>0</v>
      </c>
      <c r="AR54" s="277">
        <f>AR60+AR62+AQ63</f>
        <v>0</v>
      </c>
      <c r="AS54" s="278" t="e">
        <f>AO54/AP54</f>
        <v>#DIV/0!</v>
      </c>
      <c r="AT54" s="279" t="e">
        <f>AQ54/AR54</f>
        <v>#DIV/0!</v>
      </c>
    </row>
    <row r="55" spans="2:46" ht="15">
      <c r="B55" s="30" t="s">
        <v>11</v>
      </c>
      <c r="C55" s="183">
        <v>978</v>
      </c>
      <c r="D55" s="20" t="s">
        <v>258</v>
      </c>
      <c r="E55" s="31" t="s">
        <v>17</v>
      </c>
      <c r="F55" s="32">
        <f>+S59</f>
      </c>
      <c r="G55" s="33">
        <f>+R59</f>
      </c>
      <c r="H55" s="32">
        <f>S62</f>
      </c>
      <c r="I55" s="33">
        <f>R62</f>
      </c>
      <c r="J55" s="34"/>
      <c r="K55" s="35"/>
      <c r="L55" s="32">
        <f>R64</f>
      </c>
      <c r="M55" s="33">
        <f>S64</f>
      </c>
      <c r="N55" s="32"/>
      <c r="O55" s="33"/>
      <c r="P55" s="26">
        <f>IF(SUM(F55:O55)=0,"",COUNTIF(K53:K56,"3"))</f>
      </c>
      <c r="Q55" s="27">
        <f>IF(SUM(G55:P55)=0,"",COUNTIF(J53:J56,"3"))</f>
      </c>
      <c r="R55" s="28">
        <f>IF(SUM(F55:O55)=0,"",SUM(K53:K56))</f>
      </c>
      <c r="S55" s="29">
        <f>IF(SUM(F55:O55)=0,"",SUM(J53:J56))</f>
      </c>
      <c r="T55" s="402"/>
      <c r="U55" s="403"/>
      <c r="W55" s="81">
        <f>+X59+X62+W64</f>
        <v>0</v>
      </c>
      <c r="X55" s="82">
        <f>+W59+W62+X64</f>
        <v>0</v>
      </c>
      <c r="Y55" s="83">
        <f>+W55-X55</f>
        <v>0</v>
      </c>
      <c r="AL55" s="287"/>
      <c r="AM55" s="47">
        <f>AN59+AN62+AM64</f>
        <v>0</v>
      </c>
      <c r="AN55" s="47">
        <f>AM59+AM62+AN64</f>
        <v>0</v>
      </c>
      <c r="AO55" s="275">
        <f>AP59+AP62+AO64</f>
        <v>0</v>
      </c>
      <c r="AP55" s="277">
        <f>AO59+AO62+AP64</f>
        <v>0</v>
      </c>
      <c r="AQ55" s="276">
        <f>AR59+AR62+AQ64</f>
        <v>0</v>
      </c>
      <c r="AR55" s="277">
        <f>AQ59+AQ62+AR64</f>
        <v>0</v>
      </c>
      <c r="AS55" s="278" t="e">
        <f>AO55/AP55</f>
        <v>#DIV/0!</v>
      </c>
      <c r="AT55" s="279" t="e">
        <f>AQ55/AR55</f>
        <v>#DIV/0!</v>
      </c>
    </row>
    <row r="56" spans="2:46" ht="15.75" thickBot="1">
      <c r="B56" s="36" t="s">
        <v>12</v>
      </c>
      <c r="C56" s="184">
        <v>931</v>
      </c>
      <c r="D56" s="37" t="s">
        <v>270</v>
      </c>
      <c r="E56" s="38" t="s">
        <v>25</v>
      </c>
      <c r="F56" s="39">
        <f>S61</f>
      </c>
      <c r="G56" s="40">
        <f>R61</f>
      </c>
      <c r="H56" s="39">
        <f>S60</f>
      </c>
      <c r="I56" s="40">
        <f>R60</f>
      </c>
      <c r="J56" s="39">
        <f>S64</f>
      </c>
      <c r="K56" s="40">
        <f>R64</f>
      </c>
      <c r="L56" s="41"/>
      <c r="M56" s="42"/>
      <c r="N56" s="39"/>
      <c r="O56" s="40"/>
      <c r="P56" s="43">
        <f>IF(SUM(F56:O56)=0,"",COUNTIF(M53:M56,"3"))</f>
      </c>
      <c r="Q56" s="44">
        <f>IF(SUM(G56:P56)=0,"",COUNTIF(L53:L56,"3"))</f>
      </c>
      <c r="R56" s="45">
        <f>IF(SUM(F56:O57)=0,"",SUM(M53:M56))</f>
      </c>
      <c r="S56" s="46">
        <f>IF(SUM(F56:O56)=0,"",SUM(L53:L56))</f>
      </c>
      <c r="T56" s="404"/>
      <c r="U56" s="405"/>
      <c r="W56" s="81">
        <f>+X60+X61+X64</f>
        <v>0</v>
      </c>
      <c r="X56" s="82">
        <f>+W60+W61+W64</f>
        <v>0</v>
      </c>
      <c r="Y56" s="83">
        <f>+W56-X56</f>
        <v>0</v>
      </c>
      <c r="AL56" s="288"/>
      <c r="AM56" s="280">
        <f>AN60+AN61+AN64</f>
        <v>0</v>
      </c>
      <c r="AN56" s="280">
        <f>AM60+AM61+AM64</f>
        <v>0</v>
      </c>
      <c r="AO56" s="281">
        <f>AP60+AP61+AP64</f>
        <v>0</v>
      </c>
      <c r="AP56" s="283">
        <f>AO60+AO61+AO64</f>
        <v>0</v>
      </c>
      <c r="AQ56" s="282">
        <f>AR60+AR61+AR64</f>
        <v>0</v>
      </c>
      <c r="AR56" s="283">
        <f>AQ60+AQ61+AQ64</f>
        <v>0</v>
      </c>
      <c r="AS56" s="284" t="e">
        <f>AO56/AP56</f>
        <v>#DIV/0!</v>
      </c>
      <c r="AT56" s="285" t="e">
        <f>AQ56/AR56</f>
        <v>#DIV/0!</v>
      </c>
    </row>
    <row r="57" spans="1:26" ht="16.5" hidden="1" outlineLevel="1" thickTop="1">
      <c r="A57" s="77"/>
      <c r="B57" s="84"/>
      <c r="C57" s="130"/>
      <c r="D57" s="85" t="s">
        <v>66</v>
      </c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7"/>
      <c r="U57" s="88"/>
      <c r="W57" s="89"/>
      <c r="X57" s="90" t="s">
        <v>67</v>
      </c>
      <c r="Y57" s="91">
        <f>SUM(Y53:Y56)</f>
        <v>0</v>
      </c>
      <c r="Z57" s="90" t="str">
        <f>IF(Y57=0,"OK","Virhe")</f>
        <v>OK</v>
      </c>
    </row>
    <row r="58" spans="1:25" ht="16.5" hidden="1" outlineLevel="1" thickBot="1">
      <c r="A58" s="77"/>
      <c r="B58" s="92"/>
      <c r="C58" s="210"/>
      <c r="D58" s="93" t="s">
        <v>68</v>
      </c>
      <c r="E58" s="94"/>
      <c r="F58" s="94"/>
      <c r="G58" s="95"/>
      <c r="H58" s="330" t="s">
        <v>69</v>
      </c>
      <c r="I58" s="331"/>
      <c r="J58" s="332" t="s">
        <v>70</v>
      </c>
      <c r="K58" s="400"/>
      <c r="L58" s="332" t="s">
        <v>71</v>
      </c>
      <c r="M58" s="400"/>
      <c r="N58" s="332" t="s">
        <v>72</v>
      </c>
      <c r="O58" s="400"/>
      <c r="P58" s="332" t="s">
        <v>73</v>
      </c>
      <c r="Q58" s="400"/>
      <c r="R58" s="333" t="s">
        <v>74</v>
      </c>
      <c r="S58" s="401"/>
      <c r="U58" s="96"/>
      <c r="W58" s="97" t="s">
        <v>64</v>
      </c>
      <c r="X58" s="98"/>
      <c r="Y58" s="80" t="s">
        <v>65</v>
      </c>
    </row>
    <row r="59" spans="1:44" ht="15.75" hidden="1" outlineLevel="1">
      <c r="A59" s="77"/>
      <c r="B59" s="211" t="s">
        <v>75</v>
      </c>
      <c r="C59" s="179"/>
      <c r="D59" s="99" t="str">
        <f>IF(D53&gt;"",D53,"")</f>
        <v>Brinaru Benjamin</v>
      </c>
      <c r="E59" s="100" t="str">
        <f>IF(D55&gt;"",D55,"")</f>
        <v>Moisseev Maximus</v>
      </c>
      <c r="F59" s="86"/>
      <c r="G59" s="101"/>
      <c r="H59" s="396"/>
      <c r="I59" s="397"/>
      <c r="J59" s="394"/>
      <c r="K59" s="395"/>
      <c r="L59" s="394"/>
      <c r="M59" s="395"/>
      <c r="N59" s="394"/>
      <c r="O59" s="395"/>
      <c r="P59" s="398"/>
      <c r="Q59" s="399"/>
      <c r="R59" s="102">
        <f aca="true" t="shared" si="63" ref="R59:R64">IF(COUNT(H59:P59)=0,"",COUNTIF(H59:P59,"&gt;=0"))</f>
      </c>
      <c r="S59" s="103">
        <f aca="true" t="shared" si="64" ref="S59:S64">IF(COUNT(H59:P59)=0,"",(IF(LEFT(H59,1)="-",1,0)+IF(LEFT(J59,1)="-",1,0)+IF(LEFT(L59,1)="-",1,0)+IF(LEFT(N59,1)="-",1,0)+IF(LEFT(P59,1)="-",1,0)))</f>
      </c>
      <c r="T59" s="104"/>
      <c r="U59" s="105"/>
      <c r="W59" s="106">
        <f aca="true" t="shared" si="65" ref="W59:W64">+AA59+AC59+AE59+AG59+AI59</f>
        <v>0</v>
      </c>
      <c r="X59" s="107">
        <f aca="true" t="shared" si="66" ref="X59:X64">+AB59+AD59+AF59+AH59+AJ59</f>
        <v>0</v>
      </c>
      <c r="Y59" s="108">
        <f aca="true" t="shared" si="67" ref="Y59:Y64">+W59-X59</f>
        <v>0</v>
      </c>
      <c r="AA59" s="109">
        <f aca="true" t="shared" si="68" ref="AA59:AA64">IF(H59="",0,IF(LEFT(H59,1)="-",ABS(H59),(IF(H59&gt;9,H59+2,11))))</f>
        <v>0</v>
      </c>
      <c r="AB59" s="110">
        <f aca="true" t="shared" si="69" ref="AB59:AB64">IF(H59="",0,IF(LEFT(H59,1)="-",(IF(ABS(H59)&gt;9,(ABS(H59)+2),11)),H59))</f>
        <v>0</v>
      </c>
      <c r="AC59" s="109">
        <f aca="true" t="shared" si="70" ref="AC59:AC64">IF(J59="",0,IF(LEFT(J59,1)="-",ABS(J59),(IF(J59&gt;9,J59+2,11))))</f>
        <v>0</v>
      </c>
      <c r="AD59" s="110">
        <f aca="true" t="shared" si="71" ref="AD59:AD64">IF(J59="",0,IF(LEFT(J59,1)="-",(IF(ABS(J59)&gt;9,(ABS(J59)+2),11)),J59))</f>
        <v>0</v>
      </c>
      <c r="AE59" s="109">
        <f aca="true" t="shared" si="72" ref="AE59:AE64">IF(L59="",0,IF(LEFT(L59,1)="-",ABS(L59),(IF(L59&gt;9,L59+2,11))))</f>
        <v>0</v>
      </c>
      <c r="AF59" s="110">
        <f aca="true" t="shared" si="73" ref="AF59:AF64">IF(L59="",0,IF(LEFT(L59,1)="-",(IF(ABS(L59)&gt;9,(ABS(L59)+2),11)),L59))</f>
        <v>0</v>
      </c>
      <c r="AG59" s="109">
        <f aca="true" t="shared" si="74" ref="AG59:AG64">IF(N59="",0,IF(LEFT(N59,1)="-",ABS(N59),(IF(N59&gt;9,N59+2,11))))</f>
        <v>0</v>
      </c>
      <c r="AH59" s="110">
        <f aca="true" t="shared" si="75" ref="AH59:AH64">IF(N59="",0,IF(LEFT(N59,1)="-",(IF(ABS(N59)&gt;9,(ABS(N59)+2),11)),N59))</f>
        <v>0</v>
      </c>
      <c r="AI59" s="109">
        <f aca="true" t="shared" si="76" ref="AI59:AI64">IF(P59="",0,IF(LEFT(P59,1)="-",ABS(P59),(IF(P59&gt;9,P59+2,11))))</f>
        <v>0</v>
      </c>
      <c r="AJ59" s="110">
        <f aca="true" t="shared" si="77" ref="AJ59:AJ64">IF(P59="",0,IF(LEFT(P59,1)="-",(IF(ABS(P59)&gt;9,(ABS(P59)+2),11)),P59))</f>
        <v>0</v>
      </c>
      <c r="AL59" s="289">
        <f>IF(OR(ISBLANK(AL53),ISBLANK(AL55)),0,1)</f>
        <v>0</v>
      </c>
      <c r="AM59" s="291">
        <f aca="true" t="shared" si="78" ref="AM59:AM64">IF(AO59=3,1,0)</f>
        <v>0</v>
      </c>
      <c r="AN59" s="206">
        <f aca="true" t="shared" si="79" ref="AN59:AN64">IF(AP59=3,1,0)</f>
        <v>0</v>
      </c>
      <c r="AO59" s="291">
        <f aca="true" t="shared" si="80" ref="AO59:AO64">IF($AL59=1,$AL59*R59,0)</f>
        <v>0</v>
      </c>
      <c r="AP59" s="206">
        <f aca="true" t="shared" si="81" ref="AP59:AP64">IF($AL59=1,$AL59*S59,0)</f>
        <v>0</v>
      </c>
      <c r="AQ59" s="291">
        <f aca="true" t="shared" si="82" ref="AQ59:AQ64">$AL59*W59</f>
        <v>0</v>
      </c>
      <c r="AR59" s="206">
        <f aca="true" t="shared" si="83" ref="AR59:AR64">$AL59*X59</f>
        <v>0</v>
      </c>
    </row>
    <row r="60" spans="1:44" ht="15.75" hidden="1" outlineLevel="1">
      <c r="A60" s="77"/>
      <c r="B60" s="212" t="s">
        <v>76</v>
      </c>
      <c r="C60" s="179"/>
      <c r="D60" s="99" t="str">
        <f>IF(D54&gt;"",D54,"")</f>
        <v>Vanto Otto</v>
      </c>
      <c r="E60" s="111" t="str">
        <f>IF(D56&gt;"",D56,"")</f>
        <v>Miranda Laiho Seppo</v>
      </c>
      <c r="F60" s="112"/>
      <c r="G60" s="101"/>
      <c r="H60" s="314"/>
      <c r="I60" s="390"/>
      <c r="J60" s="314"/>
      <c r="K60" s="390"/>
      <c r="L60" s="314"/>
      <c r="M60" s="390"/>
      <c r="N60" s="314"/>
      <c r="O60" s="390"/>
      <c r="P60" s="314"/>
      <c r="Q60" s="390"/>
      <c r="R60" s="102">
        <f t="shared" si="63"/>
      </c>
      <c r="S60" s="103">
        <f t="shared" si="64"/>
      </c>
      <c r="T60" s="113"/>
      <c r="U60" s="114"/>
      <c r="W60" s="106">
        <f t="shared" si="65"/>
        <v>0</v>
      </c>
      <c r="X60" s="107">
        <f t="shared" si="66"/>
        <v>0</v>
      </c>
      <c r="Y60" s="108">
        <f t="shared" si="67"/>
        <v>0</v>
      </c>
      <c r="AA60" s="115">
        <f t="shared" si="68"/>
        <v>0</v>
      </c>
      <c r="AB60" s="116">
        <f t="shared" si="69"/>
        <v>0</v>
      </c>
      <c r="AC60" s="115">
        <f t="shared" si="70"/>
        <v>0</v>
      </c>
      <c r="AD60" s="116">
        <f t="shared" si="71"/>
        <v>0</v>
      </c>
      <c r="AE60" s="115">
        <f t="shared" si="72"/>
        <v>0</v>
      </c>
      <c r="AF60" s="116">
        <f t="shared" si="73"/>
        <v>0</v>
      </c>
      <c r="AG60" s="115">
        <f t="shared" si="74"/>
        <v>0</v>
      </c>
      <c r="AH60" s="116">
        <f t="shared" si="75"/>
        <v>0</v>
      </c>
      <c r="AI60" s="115">
        <f t="shared" si="76"/>
        <v>0</v>
      </c>
      <c r="AJ60" s="116">
        <f t="shared" si="77"/>
        <v>0</v>
      </c>
      <c r="AL60" s="207">
        <f>IF(OR(ISBLANK(AL54),ISBLANK(AL56)),0,1)</f>
        <v>0</v>
      </c>
      <c r="AM60" s="292">
        <f t="shared" si="78"/>
        <v>0</v>
      </c>
      <c r="AN60" s="208">
        <f t="shared" si="79"/>
        <v>0</v>
      </c>
      <c r="AO60" s="292">
        <f t="shared" si="80"/>
        <v>0</v>
      </c>
      <c r="AP60" s="208">
        <f t="shared" si="81"/>
        <v>0</v>
      </c>
      <c r="AQ60" s="292">
        <f t="shared" si="82"/>
        <v>0</v>
      </c>
      <c r="AR60" s="208">
        <f t="shared" si="83"/>
        <v>0</v>
      </c>
    </row>
    <row r="61" spans="1:44" ht="16.5" hidden="1" outlineLevel="1" thickBot="1">
      <c r="A61" s="77"/>
      <c r="B61" s="212" t="s">
        <v>77</v>
      </c>
      <c r="C61" s="179"/>
      <c r="D61" s="117" t="str">
        <f>IF(D53&gt;"",D53,"")</f>
        <v>Brinaru Benjamin</v>
      </c>
      <c r="E61" s="118" t="str">
        <f>IF(D56&gt;"",D56,"")</f>
        <v>Miranda Laiho Seppo</v>
      </c>
      <c r="F61" s="94"/>
      <c r="G61" s="95"/>
      <c r="H61" s="319"/>
      <c r="I61" s="393"/>
      <c r="J61" s="319"/>
      <c r="K61" s="393"/>
      <c r="L61" s="319"/>
      <c r="M61" s="393"/>
      <c r="N61" s="319"/>
      <c r="O61" s="393"/>
      <c r="P61" s="319"/>
      <c r="Q61" s="393"/>
      <c r="R61" s="102">
        <f t="shared" si="63"/>
      </c>
      <c r="S61" s="103">
        <f t="shared" si="64"/>
      </c>
      <c r="T61" s="113"/>
      <c r="U61" s="114"/>
      <c r="W61" s="106">
        <f t="shared" si="65"/>
        <v>0</v>
      </c>
      <c r="X61" s="107">
        <f t="shared" si="66"/>
        <v>0</v>
      </c>
      <c r="Y61" s="108">
        <f t="shared" si="67"/>
        <v>0</v>
      </c>
      <c r="AA61" s="115">
        <f t="shared" si="68"/>
        <v>0</v>
      </c>
      <c r="AB61" s="116">
        <f t="shared" si="69"/>
        <v>0</v>
      </c>
      <c r="AC61" s="115">
        <f t="shared" si="70"/>
        <v>0</v>
      </c>
      <c r="AD61" s="116">
        <f t="shared" si="71"/>
        <v>0</v>
      </c>
      <c r="AE61" s="115">
        <f t="shared" si="72"/>
        <v>0</v>
      </c>
      <c r="AF61" s="116">
        <f t="shared" si="73"/>
        <v>0</v>
      </c>
      <c r="AG61" s="115">
        <f t="shared" si="74"/>
        <v>0</v>
      </c>
      <c r="AH61" s="116">
        <f t="shared" si="75"/>
        <v>0</v>
      </c>
      <c r="AI61" s="115">
        <f t="shared" si="76"/>
        <v>0</v>
      </c>
      <c r="AJ61" s="116">
        <f t="shared" si="77"/>
        <v>0</v>
      </c>
      <c r="AL61" s="207">
        <f>IF(OR(ISBLANK(AL53),ISBLANK(AL56)),0,1)</f>
        <v>0</v>
      </c>
      <c r="AM61" s="292">
        <f t="shared" si="78"/>
        <v>0</v>
      </c>
      <c r="AN61" s="208">
        <f t="shared" si="79"/>
        <v>0</v>
      </c>
      <c r="AO61" s="292">
        <f t="shared" si="80"/>
        <v>0</v>
      </c>
      <c r="AP61" s="208">
        <f t="shared" si="81"/>
        <v>0</v>
      </c>
      <c r="AQ61" s="292">
        <f t="shared" si="82"/>
        <v>0</v>
      </c>
      <c r="AR61" s="208">
        <f t="shared" si="83"/>
        <v>0</v>
      </c>
    </row>
    <row r="62" spans="1:44" ht="15.75" hidden="1" outlineLevel="1">
      <c r="A62" s="77"/>
      <c r="B62" s="212" t="s">
        <v>78</v>
      </c>
      <c r="C62" s="179"/>
      <c r="D62" s="99" t="str">
        <f>IF(D54&gt;"",D54,"")</f>
        <v>Vanto Otto</v>
      </c>
      <c r="E62" s="111" t="str">
        <f>IF(D55&gt;"",D55,"")</f>
        <v>Moisseev Maximus</v>
      </c>
      <c r="F62" s="86"/>
      <c r="G62" s="101"/>
      <c r="H62" s="394"/>
      <c r="I62" s="395"/>
      <c r="J62" s="394"/>
      <c r="K62" s="395"/>
      <c r="L62" s="394"/>
      <c r="M62" s="395"/>
      <c r="N62" s="394"/>
      <c r="O62" s="395"/>
      <c r="P62" s="394"/>
      <c r="Q62" s="395"/>
      <c r="R62" s="102">
        <f t="shared" si="63"/>
      </c>
      <c r="S62" s="103">
        <f t="shared" si="64"/>
      </c>
      <c r="T62" s="113"/>
      <c r="U62" s="114"/>
      <c r="W62" s="106">
        <f t="shared" si="65"/>
        <v>0</v>
      </c>
      <c r="X62" s="107">
        <f t="shared" si="66"/>
        <v>0</v>
      </c>
      <c r="Y62" s="108">
        <f t="shared" si="67"/>
        <v>0</v>
      </c>
      <c r="AA62" s="115">
        <f t="shared" si="68"/>
        <v>0</v>
      </c>
      <c r="AB62" s="116">
        <f t="shared" si="69"/>
        <v>0</v>
      </c>
      <c r="AC62" s="115">
        <f t="shared" si="70"/>
        <v>0</v>
      </c>
      <c r="AD62" s="116">
        <f t="shared" si="71"/>
        <v>0</v>
      </c>
      <c r="AE62" s="115">
        <f t="shared" si="72"/>
        <v>0</v>
      </c>
      <c r="AF62" s="116">
        <f t="shared" si="73"/>
        <v>0</v>
      </c>
      <c r="AG62" s="115">
        <f t="shared" si="74"/>
        <v>0</v>
      </c>
      <c r="AH62" s="116">
        <f t="shared" si="75"/>
        <v>0</v>
      </c>
      <c r="AI62" s="115">
        <f t="shared" si="76"/>
        <v>0</v>
      </c>
      <c r="AJ62" s="116">
        <f t="shared" si="77"/>
        <v>0</v>
      </c>
      <c r="AL62" s="207">
        <f>IF(OR(ISBLANK(AL54),ISBLANK(AL55)),0,1)</f>
        <v>0</v>
      </c>
      <c r="AM62" s="292">
        <f t="shared" si="78"/>
        <v>0</v>
      </c>
      <c r="AN62" s="208">
        <f t="shared" si="79"/>
        <v>0</v>
      </c>
      <c r="AO62" s="292">
        <f t="shared" si="80"/>
        <v>0</v>
      </c>
      <c r="AP62" s="208">
        <f t="shared" si="81"/>
        <v>0</v>
      </c>
      <c r="AQ62" s="292">
        <f t="shared" si="82"/>
        <v>0</v>
      </c>
      <c r="AR62" s="208">
        <f t="shared" si="83"/>
        <v>0</v>
      </c>
    </row>
    <row r="63" spans="1:44" ht="15.75" hidden="1" outlineLevel="1">
      <c r="A63" s="77"/>
      <c r="B63" s="212" t="s">
        <v>79</v>
      </c>
      <c r="C63" s="179"/>
      <c r="D63" s="99" t="str">
        <f>IF(D53&gt;"",D53,"")</f>
        <v>Brinaru Benjamin</v>
      </c>
      <c r="E63" s="111" t="str">
        <f>IF(D54&gt;"",D54,"")</f>
        <v>Vanto Otto</v>
      </c>
      <c r="F63" s="112"/>
      <c r="G63" s="101"/>
      <c r="H63" s="314"/>
      <c r="I63" s="390"/>
      <c r="J63" s="314"/>
      <c r="K63" s="390"/>
      <c r="L63" s="316"/>
      <c r="M63" s="391"/>
      <c r="N63" s="314"/>
      <c r="O63" s="390"/>
      <c r="P63" s="314"/>
      <c r="Q63" s="390"/>
      <c r="R63" s="102">
        <f t="shared" si="63"/>
      </c>
      <c r="S63" s="103">
        <f t="shared" si="64"/>
      </c>
      <c r="T63" s="113"/>
      <c r="U63" s="114"/>
      <c r="W63" s="106">
        <f t="shared" si="65"/>
        <v>0</v>
      </c>
      <c r="X63" s="107">
        <f t="shared" si="66"/>
        <v>0</v>
      </c>
      <c r="Y63" s="108">
        <f t="shared" si="67"/>
        <v>0</v>
      </c>
      <c r="AA63" s="115">
        <f t="shared" si="68"/>
        <v>0</v>
      </c>
      <c r="AB63" s="116">
        <f t="shared" si="69"/>
        <v>0</v>
      </c>
      <c r="AC63" s="115">
        <f t="shared" si="70"/>
        <v>0</v>
      </c>
      <c r="AD63" s="116">
        <f t="shared" si="71"/>
        <v>0</v>
      </c>
      <c r="AE63" s="115">
        <f t="shared" si="72"/>
        <v>0</v>
      </c>
      <c r="AF63" s="116">
        <f t="shared" si="73"/>
        <v>0</v>
      </c>
      <c r="AG63" s="115">
        <f t="shared" si="74"/>
        <v>0</v>
      </c>
      <c r="AH63" s="116">
        <f t="shared" si="75"/>
        <v>0</v>
      </c>
      <c r="AI63" s="115">
        <f t="shared" si="76"/>
        <v>0</v>
      </c>
      <c r="AJ63" s="116">
        <f t="shared" si="77"/>
        <v>0</v>
      </c>
      <c r="AL63" s="207">
        <f>IF(OR(ISBLANK(AL53),ISBLANK(AL54)),0,1)</f>
        <v>0</v>
      </c>
      <c r="AM63" s="292">
        <f t="shared" si="78"/>
        <v>0</v>
      </c>
      <c r="AN63" s="208">
        <f t="shared" si="79"/>
        <v>0</v>
      </c>
      <c r="AO63" s="292">
        <f t="shared" si="80"/>
        <v>0</v>
      </c>
      <c r="AP63" s="208">
        <f t="shared" si="81"/>
        <v>0</v>
      </c>
      <c r="AQ63" s="292">
        <f t="shared" si="82"/>
        <v>0</v>
      </c>
      <c r="AR63" s="208">
        <f t="shared" si="83"/>
        <v>0</v>
      </c>
    </row>
    <row r="64" spans="1:44" ht="16.5" hidden="1" outlineLevel="1" thickBot="1">
      <c r="A64" s="77"/>
      <c r="B64" s="213" t="s">
        <v>80</v>
      </c>
      <c r="C64" s="180"/>
      <c r="D64" s="119" t="str">
        <f>IF(D55&gt;"",D55,"")</f>
        <v>Moisseev Maximus</v>
      </c>
      <c r="E64" s="120" t="str">
        <f>IF(D56&gt;"",D56,"")</f>
        <v>Miranda Laiho Seppo</v>
      </c>
      <c r="F64" s="121"/>
      <c r="G64" s="122"/>
      <c r="H64" s="317"/>
      <c r="I64" s="392"/>
      <c r="J64" s="317"/>
      <c r="K64" s="392"/>
      <c r="L64" s="317"/>
      <c r="M64" s="392"/>
      <c r="N64" s="317"/>
      <c r="O64" s="392"/>
      <c r="P64" s="317"/>
      <c r="Q64" s="392"/>
      <c r="R64" s="123">
        <f t="shared" si="63"/>
      </c>
      <c r="S64" s="124">
        <f t="shared" si="64"/>
      </c>
      <c r="T64" s="125"/>
      <c r="U64" s="126"/>
      <c r="W64" s="106">
        <f t="shared" si="65"/>
        <v>0</v>
      </c>
      <c r="X64" s="107">
        <f t="shared" si="66"/>
        <v>0</v>
      </c>
      <c r="Y64" s="108">
        <f t="shared" si="67"/>
        <v>0</v>
      </c>
      <c r="AA64" s="127">
        <f t="shared" si="68"/>
        <v>0</v>
      </c>
      <c r="AB64" s="128">
        <f t="shared" si="69"/>
        <v>0</v>
      </c>
      <c r="AC64" s="127">
        <f t="shared" si="70"/>
        <v>0</v>
      </c>
      <c r="AD64" s="128">
        <f t="shared" si="71"/>
        <v>0</v>
      </c>
      <c r="AE64" s="127">
        <f t="shared" si="72"/>
        <v>0</v>
      </c>
      <c r="AF64" s="128">
        <f t="shared" si="73"/>
        <v>0</v>
      </c>
      <c r="AG64" s="127">
        <f t="shared" si="74"/>
        <v>0</v>
      </c>
      <c r="AH64" s="128">
        <f t="shared" si="75"/>
        <v>0</v>
      </c>
      <c r="AI64" s="127">
        <f t="shared" si="76"/>
        <v>0</v>
      </c>
      <c r="AJ64" s="128">
        <f t="shared" si="77"/>
        <v>0</v>
      </c>
      <c r="AL64" s="290">
        <f>IF(OR(ISBLANK(AL55),ISBLANK(AL56)),0,1)</f>
        <v>0</v>
      </c>
      <c r="AM64" s="293">
        <f t="shared" si="78"/>
        <v>0</v>
      </c>
      <c r="AN64" s="209">
        <f t="shared" si="79"/>
        <v>0</v>
      </c>
      <c r="AO64" s="293">
        <f t="shared" si="80"/>
        <v>0</v>
      </c>
      <c r="AP64" s="209">
        <f t="shared" si="81"/>
        <v>0</v>
      </c>
      <c r="AQ64" s="293">
        <f t="shared" si="82"/>
        <v>0</v>
      </c>
      <c r="AR64" s="209">
        <f t="shared" si="83"/>
        <v>0</v>
      </c>
    </row>
    <row r="65" ht="16.5" collapsed="1" thickBot="1" thickTop="1"/>
    <row r="66" spans="2:21" ht="16.5" thickTop="1">
      <c r="B66" s="1"/>
      <c r="C66" s="177"/>
      <c r="D66" s="2" t="s">
        <v>126</v>
      </c>
      <c r="E66" s="3"/>
      <c r="F66" s="3"/>
      <c r="G66" s="3"/>
      <c r="H66" s="4"/>
      <c r="I66" s="3"/>
      <c r="J66" s="5" t="s">
        <v>0</v>
      </c>
      <c r="K66" s="6"/>
      <c r="L66" s="339" t="s">
        <v>29</v>
      </c>
      <c r="M66" s="340"/>
      <c r="N66" s="340"/>
      <c r="O66" s="341"/>
      <c r="P66" s="342" t="s">
        <v>2</v>
      </c>
      <c r="Q66" s="343"/>
      <c r="R66" s="343"/>
      <c r="S66" s="344">
        <v>5</v>
      </c>
      <c r="T66" s="345"/>
      <c r="U66" s="346"/>
    </row>
    <row r="67" spans="2:46" ht="16.5" thickBot="1">
      <c r="B67" s="7"/>
      <c r="C67" s="178"/>
      <c r="D67" s="8" t="s">
        <v>3</v>
      </c>
      <c r="E67" s="9" t="s">
        <v>4</v>
      </c>
      <c r="F67" s="347">
        <v>4</v>
      </c>
      <c r="G67" s="348"/>
      <c r="H67" s="349"/>
      <c r="I67" s="350" t="s">
        <v>5</v>
      </c>
      <c r="J67" s="351"/>
      <c r="K67" s="351"/>
      <c r="L67" s="352">
        <v>41342</v>
      </c>
      <c r="M67" s="352"/>
      <c r="N67" s="352"/>
      <c r="O67" s="353"/>
      <c r="P67" s="10" t="s">
        <v>6</v>
      </c>
      <c r="Q67" s="192"/>
      <c r="R67" s="192"/>
      <c r="S67" s="354">
        <v>0.4166666666666667</v>
      </c>
      <c r="T67" s="355"/>
      <c r="U67" s="356"/>
      <c r="AM67" s="357" t="s">
        <v>373</v>
      </c>
      <c r="AN67" s="358"/>
      <c r="AO67" s="247"/>
      <c r="AP67" s="247"/>
      <c r="AQ67" s="247"/>
      <c r="AR67" s="247"/>
      <c r="AS67" s="268" t="s">
        <v>374</v>
      </c>
      <c r="AT67" s="268" t="s">
        <v>375</v>
      </c>
    </row>
    <row r="68" spans="2:46" ht="16.5" thickTop="1">
      <c r="B68" s="12"/>
      <c r="C68" s="182" t="s">
        <v>151</v>
      </c>
      <c r="D68" s="13" t="s">
        <v>7</v>
      </c>
      <c r="E68" s="14" t="s">
        <v>8</v>
      </c>
      <c r="F68" s="335" t="s">
        <v>9</v>
      </c>
      <c r="G68" s="336"/>
      <c r="H68" s="335" t="s">
        <v>10</v>
      </c>
      <c r="I68" s="336"/>
      <c r="J68" s="335" t="s">
        <v>11</v>
      </c>
      <c r="K68" s="336"/>
      <c r="L68" s="335" t="s">
        <v>12</v>
      </c>
      <c r="M68" s="336"/>
      <c r="N68" s="335"/>
      <c r="O68" s="336"/>
      <c r="P68" s="15" t="s">
        <v>13</v>
      </c>
      <c r="Q68" s="16" t="s">
        <v>14</v>
      </c>
      <c r="R68" s="17" t="s">
        <v>15</v>
      </c>
      <c r="S68" s="18"/>
      <c r="T68" s="337" t="s">
        <v>16</v>
      </c>
      <c r="U68" s="338"/>
      <c r="W68" s="78" t="s">
        <v>64</v>
      </c>
      <c r="X68" s="79"/>
      <c r="Y68" s="80" t="s">
        <v>65</v>
      </c>
      <c r="AL68" s="269" t="s">
        <v>376</v>
      </c>
      <c r="AM68" s="270" t="s">
        <v>377</v>
      </c>
      <c r="AN68" s="270" t="s">
        <v>378</v>
      </c>
      <c r="AO68" s="271" t="s">
        <v>379</v>
      </c>
      <c r="AP68" s="273" t="s">
        <v>380</v>
      </c>
      <c r="AQ68" s="272" t="s">
        <v>381</v>
      </c>
      <c r="AR68" s="273" t="s">
        <v>382</v>
      </c>
      <c r="AS68" s="269" t="s">
        <v>383</v>
      </c>
      <c r="AT68" s="274" t="s">
        <v>384</v>
      </c>
    </row>
    <row r="69" spans="2:46" ht="15">
      <c r="B69" s="19" t="s">
        <v>9</v>
      </c>
      <c r="C69" s="183">
        <v>1359</v>
      </c>
      <c r="D69" s="20" t="s">
        <v>271</v>
      </c>
      <c r="E69" s="21" t="s">
        <v>26</v>
      </c>
      <c r="F69" s="22"/>
      <c r="G69" s="23"/>
      <c r="H69" s="24">
        <f>+R79</f>
      </c>
      <c r="I69" s="25">
        <f>+S79</f>
      </c>
      <c r="J69" s="24">
        <f>R75</f>
      </c>
      <c r="K69" s="25">
        <f>S75</f>
      </c>
      <c r="L69" s="24">
        <f>R77</f>
      </c>
      <c r="M69" s="25">
        <f>S77</f>
      </c>
      <c r="N69" s="24"/>
      <c r="O69" s="25"/>
      <c r="P69" s="26">
        <f>IF(SUM(F69:O69)=0,"",COUNTIF(G69:G72,"3"))</f>
      </c>
      <c r="Q69" s="27">
        <f>IF(SUM(G69:P69)=0,"",COUNTIF(F69:F72,"3"))</f>
      </c>
      <c r="R69" s="28">
        <f>IF(SUM(F69:O69)=0,"",SUM(G69:G72))</f>
      </c>
      <c r="S69" s="29">
        <f>IF(SUM(F69:O69)=0,"",SUM(F69:F72))</f>
      </c>
      <c r="T69" s="402"/>
      <c r="U69" s="403"/>
      <c r="W69" s="81">
        <f>+W75+W77+W79</f>
        <v>0</v>
      </c>
      <c r="X69" s="82">
        <f>+X75+X77+X79</f>
        <v>0</v>
      </c>
      <c r="Y69" s="83">
        <f>+W69-X69</f>
        <v>0</v>
      </c>
      <c r="AL69" s="286"/>
      <c r="AM69" s="47">
        <f aca="true" t="shared" si="84" ref="AM69:AR69">AM75+AM77+AM79</f>
        <v>0</v>
      </c>
      <c r="AN69" s="47">
        <f t="shared" si="84"/>
        <v>0</v>
      </c>
      <c r="AO69" s="275">
        <f t="shared" si="84"/>
        <v>0</v>
      </c>
      <c r="AP69" s="277">
        <f t="shared" si="84"/>
        <v>0</v>
      </c>
      <c r="AQ69" s="276">
        <f t="shared" si="84"/>
        <v>0</v>
      </c>
      <c r="AR69" s="277">
        <f t="shared" si="84"/>
        <v>0</v>
      </c>
      <c r="AS69" s="278" t="e">
        <f>AO69/AP69</f>
        <v>#DIV/0!</v>
      </c>
      <c r="AT69" s="279" t="e">
        <f>AQ69/AR69</f>
        <v>#DIV/0!</v>
      </c>
    </row>
    <row r="70" spans="2:46" ht="15">
      <c r="B70" s="30" t="s">
        <v>10</v>
      </c>
      <c r="C70" s="183">
        <v>1178</v>
      </c>
      <c r="D70" s="20" t="s">
        <v>272</v>
      </c>
      <c r="E70" s="31" t="s">
        <v>20</v>
      </c>
      <c r="F70" s="32">
        <f>+S79</f>
      </c>
      <c r="G70" s="33">
        <f>+R79</f>
      </c>
      <c r="H70" s="34"/>
      <c r="I70" s="35"/>
      <c r="J70" s="32">
        <f>R78</f>
      </c>
      <c r="K70" s="33">
        <f>S78</f>
      </c>
      <c r="L70" s="32">
        <f>R76</f>
      </c>
      <c r="M70" s="33">
        <f>S76</f>
      </c>
      <c r="N70" s="32"/>
      <c r="O70" s="33"/>
      <c r="P70" s="26">
        <f>IF(SUM(F70:O70)=0,"",COUNTIF(I69:I72,"3"))</f>
      </c>
      <c r="Q70" s="27">
        <f>IF(SUM(G70:P70)=0,"",COUNTIF(H69:H72,"3"))</f>
      </c>
      <c r="R70" s="28">
        <f>IF(SUM(F70:O70)=0,"",SUM(I69:I72))</f>
      </c>
      <c r="S70" s="29">
        <f>IF(SUM(F70:O70)=0,"",SUM(H69:H72))</f>
      </c>
      <c r="T70" s="402"/>
      <c r="U70" s="403"/>
      <c r="W70" s="81">
        <f>+W76+W78+X79</f>
        <v>0</v>
      </c>
      <c r="X70" s="82">
        <f>+X76+X78+W79</f>
        <v>0</v>
      </c>
      <c r="Y70" s="83">
        <f>+W70-X70</f>
        <v>0</v>
      </c>
      <c r="AL70" s="287"/>
      <c r="AM70" s="47">
        <f>AM76+AM78+AN79</f>
        <v>0</v>
      </c>
      <c r="AN70" s="47">
        <f>AN76+AN78+AM79</f>
        <v>0</v>
      </c>
      <c r="AO70" s="275">
        <f>AO76+AO78+AP79</f>
        <v>0</v>
      </c>
      <c r="AP70" s="277">
        <f>AP76+AP78+AO79</f>
        <v>0</v>
      </c>
      <c r="AQ70" s="276">
        <f>AQ76+AQ78+AR79</f>
        <v>0</v>
      </c>
      <c r="AR70" s="277">
        <f>AR76+AR78+AQ79</f>
        <v>0</v>
      </c>
      <c r="AS70" s="278" t="e">
        <f>AO70/AP70</f>
        <v>#DIV/0!</v>
      </c>
      <c r="AT70" s="279" t="e">
        <f>AQ70/AR70</f>
        <v>#DIV/0!</v>
      </c>
    </row>
    <row r="71" spans="2:46" ht="15">
      <c r="B71" s="30" t="s">
        <v>11</v>
      </c>
      <c r="C71" s="183">
        <v>1047</v>
      </c>
      <c r="D71" s="20" t="s">
        <v>273</v>
      </c>
      <c r="E71" s="31" t="s">
        <v>25</v>
      </c>
      <c r="F71" s="32">
        <f>+S75</f>
      </c>
      <c r="G71" s="33">
        <f>+R75</f>
      </c>
      <c r="H71" s="32">
        <f>S78</f>
      </c>
      <c r="I71" s="33">
        <f>R78</f>
      </c>
      <c r="J71" s="34"/>
      <c r="K71" s="35"/>
      <c r="L71" s="32">
        <f>R80</f>
      </c>
      <c r="M71" s="33">
        <f>S80</f>
      </c>
      <c r="N71" s="32"/>
      <c r="O71" s="33"/>
      <c r="P71" s="26">
        <f>IF(SUM(F71:O71)=0,"",COUNTIF(K69:K72,"3"))</f>
      </c>
      <c r="Q71" s="27">
        <f>IF(SUM(G71:P71)=0,"",COUNTIF(J69:J72,"3"))</f>
      </c>
      <c r="R71" s="28">
        <f>IF(SUM(F71:O71)=0,"",SUM(K69:K72))</f>
      </c>
      <c r="S71" s="29">
        <f>IF(SUM(F71:O71)=0,"",SUM(J69:J72))</f>
      </c>
      <c r="T71" s="402"/>
      <c r="U71" s="403"/>
      <c r="W71" s="81">
        <f>+X75+X78+W80</f>
        <v>0</v>
      </c>
      <c r="X71" s="82">
        <f>+W75+W78+X80</f>
        <v>0</v>
      </c>
      <c r="Y71" s="83">
        <f>+W71-X71</f>
        <v>0</v>
      </c>
      <c r="AL71" s="287"/>
      <c r="AM71" s="47">
        <f>AN75+AN78+AM80</f>
        <v>0</v>
      </c>
      <c r="AN71" s="47">
        <f>AM75+AM78+AN80</f>
        <v>0</v>
      </c>
      <c r="AO71" s="275">
        <f>AP75+AP78+AO80</f>
        <v>0</v>
      </c>
      <c r="AP71" s="277">
        <f>AO75+AO78+AP80</f>
        <v>0</v>
      </c>
      <c r="AQ71" s="276">
        <f>AR75+AR78+AQ80</f>
        <v>0</v>
      </c>
      <c r="AR71" s="277">
        <f>AQ75+AQ78+AR80</f>
        <v>0</v>
      </c>
      <c r="AS71" s="278" t="e">
        <f>AO71/AP71</f>
        <v>#DIV/0!</v>
      </c>
      <c r="AT71" s="279" t="e">
        <f>AQ71/AR71</f>
        <v>#DIV/0!</v>
      </c>
    </row>
    <row r="72" spans="2:46" ht="15.75" thickBot="1">
      <c r="B72" s="36" t="s">
        <v>12</v>
      </c>
      <c r="C72" s="184">
        <v>959</v>
      </c>
      <c r="D72" s="37" t="s">
        <v>266</v>
      </c>
      <c r="E72" s="38" t="s">
        <v>17</v>
      </c>
      <c r="F72" s="39">
        <f>S77</f>
      </c>
      <c r="G72" s="40">
        <f>R77</f>
      </c>
      <c r="H72" s="39">
        <f>S76</f>
      </c>
      <c r="I72" s="40">
        <f>R76</f>
      </c>
      <c r="J72" s="39">
        <f>S80</f>
      </c>
      <c r="K72" s="40">
        <f>R80</f>
      </c>
      <c r="L72" s="41"/>
      <c r="M72" s="42"/>
      <c r="N72" s="39"/>
      <c r="O72" s="40"/>
      <c r="P72" s="43">
        <f>IF(SUM(F72:O72)=0,"",COUNTIF(M69:M72,"3"))</f>
      </c>
      <c r="Q72" s="44">
        <f>IF(SUM(G72:P72)=0,"",COUNTIF(L69:L72,"3"))</f>
      </c>
      <c r="R72" s="45">
        <f>IF(SUM(F72:O73)=0,"",SUM(M69:M72))</f>
      </c>
      <c r="S72" s="46">
        <f>IF(SUM(F72:O72)=0,"",SUM(L69:L72))</f>
      </c>
      <c r="T72" s="404"/>
      <c r="U72" s="405"/>
      <c r="W72" s="81">
        <f>+X76+X77+X80</f>
        <v>0</v>
      </c>
      <c r="X72" s="82">
        <f>+W76+W77+W80</f>
        <v>0</v>
      </c>
      <c r="Y72" s="83">
        <f>+W72-X72</f>
        <v>0</v>
      </c>
      <c r="AL72" s="288"/>
      <c r="AM72" s="280">
        <f>AN76+AN77+AN80</f>
        <v>0</v>
      </c>
      <c r="AN72" s="280">
        <f>AM76+AM77+AM80</f>
        <v>0</v>
      </c>
      <c r="AO72" s="281">
        <f>AP76+AP77+AP80</f>
        <v>0</v>
      </c>
      <c r="AP72" s="283">
        <f>AO76+AO77+AO80</f>
        <v>0</v>
      </c>
      <c r="AQ72" s="282">
        <f>AR76+AR77+AR80</f>
        <v>0</v>
      </c>
      <c r="AR72" s="283">
        <f>AQ76+AQ77+AQ80</f>
        <v>0</v>
      </c>
      <c r="AS72" s="284" t="e">
        <f>AO72/AP72</f>
        <v>#DIV/0!</v>
      </c>
      <c r="AT72" s="285" t="e">
        <f>AQ72/AR72</f>
        <v>#DIV/0!</v>
      </c>
    </row>
    <row r="73" spans="1:26" ht="16.5" hidden="1" outlineLevel="1" thickTop="1">
      <c r="A73" s="77"/>
      <c r="B73" s="84"/>
      <c r="C73" s="130"/>
      <c r="D73" s="85" t="s">
        <v>66</v>
      </c>
      <c r="E73" s="86"/>
      <c r="F73" s="86"/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7"/>
      <c r="U73" s="88"/>
      <c r="W73" s="89"/>
      <c r="X73" s="90" t="s">
        <v>67</v>
      </c>
      <c r="Y73" s="91">
        <f>SUM(Y69:Y72)</f>
        <v>0</v>
      </c>
      <c r="Z73" s="90" t="str">
        <f>IF(Y73=0,"OK","Virhe")</f>
        <v>OK</v>
      </c>
    </row>
    <row r="74" spans="1:25" ht="16.5" hidden="1" outlineLevel="1" thickBot="1">
      <c r="A74" s="77"/>
      <c r="B74" s="92"/>
      <c r="C74" s="210"/>
      <c r="D74" s="93" t="s">
        <v>68</v>
      </c>
      <c r="E74" s="94"/>
      <c r="F74" s="94"/>
      <c r="G74" s="95"/>
      <c r="H74" s="330" t="s">
        <v>69</v>
      </c>
      <c r="I74" s="331"/>
      <c r="J74" s="332" t="s">
        <v>70</v>
      </c>
      <c r="K74" s="400"/>
      <c r="L74" s="332" t="s">
        <v>71</v>
      </c>
      <c r="M74" s="400"/>
      <c r="N74" s="332" t="s">
        <v>72</v>
      </c>
      <c r="O74" s="400"/>
      <c r="P74" s="332" t="s">
        <v>73</v>
      </c>
      <c r="Q74" s="400"/>
      <c r="R74" s="333" t="s">
        <v>74</v>
      </c>
      <c r="S74" s="401"/>
      <c r="U74" s="96"/>
      <c r="W74" s="97" t="s">
        <v>64</v>
      </c>
      <c r="X74" s="98"/>
      <c r="Y74" s="80" t="s">
        <v>65</v>
      </c>
    </row>
    <row r="75" spans="1:44" ht="15.75" hidden="1" outlineLevel="1">
      <c r="A75" s="77"/>
      <c r="B75" s="211" t="s">
        <v>75</v>
      </c>
      <c r="C75" s="179"/>
      <c r="D75" s="99" t="str">
        <f>IF(D69&gt;"",D69,"")</f>
        <v>Ojala Matias</v>
      </c>
      <c r="E75" s="100" t="str">
        <f>IF(D71&gt;"",D71,"")</f>
        <v>Miranda Laiho Juhani</v>
      </c>
      <c r="F75" s="86"/>
      <c r="G75" s="101"/>
      <c r="H75" s="396"/>
      <c r="I75" s="397"/>
      <c r="J75" s="394"/>
      <c r="K75" s="395"/>
      <c r="L75" s="394"/>
      <c r="M75" s="395"/>
      <c r="N75" s="394"/>
      <c r="O75" s="395"/>
      <c r="P75" s="398"/>
      <c r="Q75" s="399"/>
      <c r="R75" s="102">
        <f aca="true" t="shared" si="85" ref="R75:R80">IF(COUNT(H75:P75)=0,"",COUNTIF(H75:P75,"&gt;=0"))</f>
      </c>
      <c r="S75" s="103">
        <f aca="true" t="shared" si="86" ref="S75:S80">IF(COUNT(H75:P75)=0,"",(IF(LEFT(H75,1)="-",1,0)+IF(LEFT(J75,1)="-",1,0)+IF(LEFT(L75,1)="-",1,0)+IF(LEFT(N75,1)="-",1,0)+IF(LEFT(P75,1)="-",1,0)))</f>
      </c>
      <c r="T75" s="104"/>
      <c r="U75" s="105"/>
      <c r="W75" s="106">
        <f aca="true" t="shared" si="87" ref="W75:W80">+AA75+AC75+AE75+AG75+AI75</f>
        <v>0</v>
      </c>
      <c r="X75" s="107">
        <f aca="true" t="shared" si="88" ref="X75:X80">+AB75+AD75+AF75+AH75+AJ75</f>
        <v>0</v>
      </c>
      <c r="Y75" s="108">
        <f aca="true" t="shared" si="89" ref="Y75:Y80">+W75-X75</f>
        <v>0</v>
      </c>
      <c r="AA75" s="109">
        <f aca="true" t="shared" si="90" ref="AA75:AA80">IF(H75="",0,IF(LEFT(H75,1)="-",ABS(H75),(IF(H75&gt;9,H75+2,11))))</f>
        <v>0</v>
      </c>
      <c r="AB75" s="110">
        <f aca="true" t="shared" si="91" ref="AB75:AB80">IF(H75="",0,IF(LEFT(H75,1)="-",(IF(ABS(H75)&gt;9,(ABS(H75)+2),11)),H75))</f>
        <v>0</v>
      </c>
      <c r="AC75" s="109">
        <f aca="true" t="shared" si="92" ref="AC75:AC80">IF(J75="",0,IF(LEFT(J75,1)="-",ABS(J75),(IF(J75&gt;9,J75+2,11))))</f>
        <v>0</v>
      </c>
      <c r="AD75" s="110">
        <f aca="true" t="shared" si="93" ref="AD75:AD80">IF(J75="",0,IF(LEFT(J75,1)="-",(IF(ABS(J75)&gt;9,(ABS(J75)+2),11)),J75))</f>
        <v>0</v>
      </c>
      <c r="AE75" s="109">
        <f aca="true" t="shared" si="94" ref="AE75:AE80">IF(L75="",0,IF(LEFT(L75,1)="-",ABS(L75),(IF(L75&gt;9,L75+2,11))))</f>
        <v>0</v>
      </c>
      <c r="AF75" s="110">
        <f aca="true" t="shared" si="95" ref="AF75:AF80">IF(L75="",0,IF(LEFT(L75,1)="-",(IF(ABS(L75)&gt;9,(ABS(L75)+2),11)),L75))</f>
        <v>0</v>
      </c>
      <c r="AG75" s="109">
        <f aca="true" t="shared" si="96" ref="AG75:AG80">IF(N75="",0,IF(LEFT(N75,1)="-",ABS(N75),(IF(N75&gt;9,N75+2,11))))</f>
        <v>0</v>
      </c>
      <c r="AH75" s="110">
        <f aca="true" t="shared" si="97" ref="AH75:AH80">IF(N75="",0,IF(LEFT(N75,1)="-",(IF(ABS(N75)&gt;9,(ABS(N75)+2),11)),N75))</f>
        <v>0</v>
      </c>
      <c r="AI75" s="109">
        <f aca="true" t="shared" si="98" ref="AI75:AI80">IF(P75="",0,IF(LEFT(P75,1)="-",ABS(P75),(IF(P75&gt;9,P75+2,11))))</f>
        <v>0</v>
      </c>
      <c r="AJ75" s="110">
        <f aca="true" t="shared" si="99" ref="AJ75:AJ80">IF(P75="",0,IF(LEFT(P75,1)="-",(IF(ABS(P75)&gt;9,(ABS(P75)+2),11)),P75))</f>
        <v>0</v>
      </c>
      <c r="AL75" s="289">
        <f>IF(OR(ISBLANK(AL69),ISBLANK(AL71)),0,1)</f>
        <v>0</v>
      </c>
      <c r="AM75" s="291">
        <f aca="true" t="shared" si="100" ref="AM75:AM80">IF(AO75=3,1,0)</f>
        <v>0</v>
      </c>
      <c r="AN75" s="206">
        <f aca="true" t="shared" si="101" ref="AN75:AN80">IF(AP75=3,1,0)</f>
        <v>0</v>
      </c>
      <c r="AO75" s="291">
        <f aca="true" t="shared" si="102" ref="AO75:AO80">IF($AL75=1,$AL75*R75,0)</f>
        <v>0</v>
      </c>
      <c r="AP75" s="206">
        <f aca="true" t="shared" si="103" ref="AP75:AP80">IF($AL75=1,$AL75*S75,0)</f>
        <v>0</v>
      </c>
      <c r="AQ75" s="291">
        <f aca="true" t="shared" si="104" ref="AQ75:AQ80">$AL75*W75</f>
        <v>0</v>
      </c>
      <c r="AR75" s="206">
        <f aca="true" t="shared" si="105" ref="AR75:AR80">$AL75*X75</f>
        <v>0</v>
      </c>
    </row>
    <row r="76" spans="1:44" ht="15.75" hidden="1" outlineLevel="1">
      <c r="A76" s="77"/>
      <c r="B76" s="212" t="s">
        <v>76</v>
      </c>
      <c r="C76" s="179"/>
      <c r="D76" s="99" t="str">
        <f>IF(D70&gt;"",D70,"")</f>
        <v>Pihkala Arttu</v>
      </c>
      <c r="E76" s="111" t="str">
        <f>IF(D72&gt;"",D72,"")</f>
        <v>Larkin Stepan</v>
      </c>
      <c r="F76" s="112"/>
      <c r="G76" s="101"/>
      <c r="H76" s="314"/>
      <c r="I76" s="390"/>
      <c r="J76" s="314"/>
      <c r="K76" s="390"/>
      <c r="L76" s="314"/>
      <c r="M76" s="390"/>
      <c r="N76" s="314"/>
      <c r="O76" s="390"/>
      <c r="P76" s="314"/>
      <c r="Q76" s="390"/>
      <c r="R76" s="102">
        <f t="shared" si="85"/>
      </c>
      <c r="S76" s="103">
        <f t="shared" si="86"/>
      </c>
      <c r="T76" s="113"/>
      <c r="U76" s="114"/>
      <c r="W76" s="106">
        <f t="shared" si="87"/>
        <v>0</v>
      </c>
      <c r="X76" s="107">
        <f t="shared" si="88"/>
        <v>0</v>
      </c>
      <c r="Y76" s="108">
        <f t="shared" si="89"/>
        <v>0</v>
      </c>
      <c r="AA76" s="115">
        <f t="shared" si="90"/>
        <v>0</v>
      </c>
      <c r="AB76" s="116">
        <f t="shared" si="91"/>
        <v>0</v>
      </c>
      <c r="AC76" s="115">
        <f t="shared" si="92"/>
        <v>0</v>
      </c>
      <c r="AD76" s="116">
        <f t="shared" si="93"/>
        <v>0</v>
      </c>
      <c r="AE76" s="115">
        <f t="shared" si="94"/>
        <v>0</v>
      </c>
      <c r="AF76" s="116">
        <f t="shared" si="95"/>
        <v>0</v>
      </c>
      <c r="AG76" s="115">
        <f t="shared" si="96"/>
        <v>0</v>
      </c>
      <c r="AH76" s="116">
        <f t="shared" si="97"/>
        <v>0</v>
      </c>
      <c r="AI76" s="115">
        <f t="shared" si="98"/>
        <v>0</v>
      </c>
      <c r="AJ76" s="116">
        <f t="shared" si="99"/>
        <v>0</v>
      </c>
      <c r="AL76" s="207">
        <f>IF(OR(ISBLANK(AL70),ISBLANK(AL72)),0,1)</f>
        <v>0</v>
      </c>
      <c r="AM76" s="292">
        <f t="shared" si="100"/>
        <v>0</v>
      </c>
      <c r="AN76" s="208">
        <f t="shared" si="101"/>
        <v>0</v>
      </c>
      <c r="AO76" s="292">
        <f t="shared" si="102"/>
        <v>0</v>
      </c>
      <c r="AP76" s="208">
        <f t="shared" si="103"/>
        <v>0</v>
      </c>
      <c r="AQ76" s="292">
        <f t="shared" si="104"/>
        <v>0</v>
      </c>
      <c r="AR76" s="208">
        <f t="shared" si="105"/>
        <v>0</v>
      </c>
    </row>
    <row r="77" spans="1:44" ht="16.5" hidden="1" outlineLevel="1" thickBot="1">
      <c r="A77" s="77"/>
      <c r="B77" s="212" t="s">
        <v>77</v>
      </c>
      <c r="C77" s="179"/>
      <c r="D77" s="117" t="str">
        <f>IF(D69&gt;"",D69,"")</f>
        <v>Ojala Matias</v>
      </c>
      <c r="E77" s="118" t="str">
        <f>IF(D72&gt;"",D72,"")</f>
        <v>Larkin Stepan</v>
      </c>
      <c r="F77" s="94"/>
      <c r="G77" s="95"/>
      <c r="H77" s="319"/>
      <c r="I77" s="393"/>
      <c r="J77" s="319"/>
      <c r="K77" s="393"/>
      <c r="L77" s="319"/>
      <c r="M77" s="393"/>
      <c r="N77" s="319"/>
      <c r="O77" s="393"/>
      <c r="P77" s="319"/>
      <c r="Q77" s="393"/>
      <c r="R77" s="102">
        <f t="shared" si="85"/>
      </c>
      <c r="S77" s="103">
        <f t="shared" si="86"/>
      </c>
      <c r="T77" s="113"/>
      <c r="U77" s="114"/>
      <c r="W77" s="106">
        <f t="shared" si="87"/>
        <v>0</v>
      </c>
      <c r="X77" s="107">
        <f t="shared" si="88"/>
        <v>0</v>
      </c>
      <c r="Y77" s="108">
        <f t="shared" si="89"/>
        <v>0</v>
      </c>
      <c r="AA77" s="115">
        <f t="shared" si="90"/>
        <v>0</v>
      </c>
      <c r="AB77" s="116">
        <f t="shared" si="91"/>
        <v>0</v>
      </c>
      <c r="AC77" s="115">
        <f t="shared" si="92"/>
        <v>0</v>
      </c>
      <c r="AD77" s="116">
        <f t="shared" si="93"/>
        <v>0</v>
      </c>
      <c r="AE77" s="115">
        <f t="shared" si="94"/>
        <v>0</v>
      </c>
      <c r="AF77" s="116">
        <f t="shared" si="95"/>
        <v>0</v>
      </c>
      <c r="AG77" s="115">
        <f t="shared" si="96"/>
        <v>0</v>
      </c>
      <c r="AH77" s="116">
        <f t="shared" si="97"/>
        <v>0</v>
      </c>
      <c r="AI77" s="115">
        <f t="shared" si="98"/>
        <v>0</v>
      </c>
      <c r="AJ77" s="116">
        <f t="shared" si="99"/>
        <v>0</v>
      </c>
      <c r="AL77" s="207">
        <f>IF(OR(ISBLANK(AL69),ISBLANK(AL72)),0,1)</f>
        <v>0</v>
      </c>
      <c r="AM77" s="292">
        <f t="shared" si="100"/>
        <v>0</v>
      </c>
      <c r="AN77" s="208">
        <f t="shared" si="101"/>
        <v>0</v>
      </c>
      <c r="AO77" s="292">
        <f t="shared" si="102"/>
        <v>0</v>
      </c>
      <c r="AP77" s="208">
        <f t="shared" si="103"/>
        <v>0</v>
      </c>
      <c r="AQ77" s="292">
        <f t="shared" si="104"/>
        <v>0</v>
      </c>
      <c r="AR77" s="208">
        <f t="shared" si="105"/>
        <v>0</v>
      </c>
    </row>
    <row r="78" spans="1:44" ht="15.75" hidden="1" outlineLevel="1">
      <c r="A78" s="77"/>
      <c r="B78" s="212" t="s">
        <v>78</v>
      </c>
      <c r="C78" s="179"/>
      <c r="D78" s="99" t="str">
        <f>IF(D70&gt;"",D70,"")</f>
        <v>Pihkala Arttu</v>
      </c>
      <c r="E78" s="111" t="str">
        <f>IF(D71&gt;"",D71,"")</f>
        <v>Miranda Laiho Juhani</v>
      </c>
      <c r="F78" s="86"/>
      <c r="G78" s="101"/>
      <c r="H78" s="394"/>
      <c r="I78" s="395"/>
      <c r="J78" s="394"/>
      <c r="K78" s="395"/>
      <c r="L78" s="394"/>
      <c r="M78" s="395"/>
      <c r="N78" s="394"/>
      <c r="O78" s="395"/>
      <c r="P78" s="394"/>
      <c r="Q78" s="395"/>
      <c r="R78" s="102">
        <f t="shared" si="85"/>
      </c>
      <c r="S78" s="103">
        <f t="shared" si="86"/>
      </c>
      <c r="T78" s="113"/>
      <c r="U78" s="114"/>
      <c r="W78" s="106">
        <f t="shared" si="87"/>
        <v>0</v>
      </c>
      <c r="X78" s="107">
        <f t="shared" si="88"/>
        <v>0</v>
      </c>
      <c r="Y78" s="108">
        <f t="shared" si="89"/>
        <v>0</v>
      </c>
      <c r="AA78" s="115">
        <f t="shared" si="90"/>
        <v>0</v>
      </c>
      <c r="AB78" s="116">
        <f t="shared" si="91"/>
        <v>0</v>
      </c>
      <c r="AC78" s="115">
        <f t="shared" si="92"/>
        <v>0</v>
      </c>
      <c r="AD78" s="116">
        <f t="shared" si="93"/>
        <v>0</v>
      </c>
      <c r="AE78" s="115">
        <f t="shared" si="94"/>
        <v>0</v>
      </c>
      <c r="AF78" s="116">
        <f t="shared" si="95"/>
        <v>0</v>
      </c>
      <c r="AG78" s="115">
        <f t="shared" si="96"/>
        <v>0</v>
      </c>
      <c r="AH78" s="116">
        <f t="shared" si="97"/>
        <v>0</v>
      </c>
      <c r="AI78" s="115">
        <f t="shared" si="98"/>
        <v>0</v>
      </c>
      <c r="AJ78" s="116">
        <f t="shared" si="99"/>
        <v>0</v>
      </c>
      <c r="AL78" s="207">
        <f>IF(OR(ISBLANK(AL70),ISBLANK(AL71)),0,1)</f>
        <v>0</v>
      </c>
      <c r="AM78" s="292">
        <f t="shared" si="100"/>
        <v>0</v>
      </c>
      <c r="AN78" s="208">
        <f t="shared" si="101"/>
        <v>0</v>
      </c>
      <c r="AO78" s="292">
        <f t="shared" si="102"/>
        <v>0</v>
      </c>
      <c r="AP78" s="208">
        <f t="shared" si="103"/>
        <v>0</v>
      </c>
      <c r="AQ78" s="292">
        <f t="shared" si="104"/>
        <v>0</v>
      </c>
      <c r="AR78" s="208">
        <f t="shared" si="105"/>
        <v>0</v>
      </c>
    </row>
    <row r="79" spans="1:44" ht="15.75" hidden="1" outlineLevel="1">
      <c r="A79" s="77"/>
      <c r="B79" s="212" t="s">
        <v>79</v>
      </c>
      <c r="C79" s="179"/>
      <c r="D79" s="99" t="str">
        <f>IF(D69&gt;"",D69,"")</f>
        <v>Ojala Matias</v>
      </c>
      <c r="E79" s="111" t="str">
        <f>IF(D70&gt;"",D70,"")</f>
        <v>Pihkala Arttu</v>
      </c>
      <c r="F79" s="112"/>
      <c r="G79" s="101"/>
      <c r="H79" s="314"/>
      <c r="I79" s="390"/>
      <c r="J79" s="314"/>
      <c r="K79" s="390"/>
      <c r="L79" s="316"/>
      <c r="M79" s="391"/>
      <c r="N79" s="314"/>
      <c r="O79" s="390"/>
      <c r="P79" s="314"/>
      <c r="Q79" s="390"/>
      <c r="R79" s="102">
        <f t="shared" si="85"/>
      </c>
      <c r="S79" s="103">
        <f t="shared" si="86"/>
      </c>
      <c r="T79" s="113"/>
      <c r="U79" s="114"/>
      <c r="W79" s="106">
        <f t="shared" si="87"/>
        <v>0</v>
      </c>
      <c r="X79" s="107">
        <f t="shared" si="88"/>
        <v>0</v>
      </c>
      <c r="Y79" s="108">
        <f t="shared" si="89"/>
        <v>0</v>
      </c>
      <c r="AA79" s="115">
        <f t="shared" si="90"/>
        <v>0</v>
      </c>
      <c r="AB79" s="116">
        <f t="shared" si="91"/>
        <v>0</v>
      </c>
      <c r="AC79" s="115">
        <f t="shared" si="92"/>
        <v>0</v>
      </c>
      <c r="AD79" s="116">
        <f t="shared" si="93"/>
        <v>0</v>
      </c>
      <c r="AE79" s="115">
        <f t="shared" si="94"/>
        <v>0</v>
      </c>
      <c r="AF79" s="116">
        <f t="shared" si="95"/>
        <v>0</v>
      </c>
      <c r="AG79" s="115">
        <f t="shared" si="96"/>
        <v>0</v>
      </c>
      <c r="AH79" s="116">
        <f t="shared" si="97"/>
        <v>0</v>
      </c>
      <c r="AI79" s="115">
        <f t="shared" si="98"/>
        <v>0</v>
      </c>
      <c r="AJ79" s="116">
        <f t="shared" si="99"/>
        <v>0</v>
      </c>
      <c r="AL79" s="207">
        <f>IF(OR(ISBLANK(AL69),ISBLANK(AL70)),0,1)</f>
        <v>0</v>
      </c>
      <c r="AM79" s="292">
        <f t="shared" si="100"/>
        <v>0</v>
      </c>
      <c r="AN79" s="208">
        <f t="shared" si="101"/>
        <v>0</v>
      </c>
      <c r="AO79" s="292">
        <f t="shared" si="102"/>
        <v>0</v>
      </c>
      <c r="AP79" s="208">
        <f t="shared" si="103"/>
        <v>0</v>
      </c>
      <c r="AQ79" s="292">
        <f t="shared" si="104"/>
        <v>0</v>
      </c>
      <c r="AR79" s="208">
        <f t="shared" si="105"/>
        <v>0</v>
      </c>
    </row>
    <row r="80" spans="1:44" ht="16.5" hidden="1" outlineLevel="1" thickBot="1">
      <c r="A80" s="77"/>
      <c r="B80" s="213" t="s">
        <v>80</v>
      </c>
      <c r="C80" s="180"/>
      <c r="D80" s="119" t="str">
        <f>IF(D71&gt;"",D71,"")</f>
        <v>Miranda Laiho Juhani</v>
      </c>
      <c r="E80" s="120" t="str">
        <f>IF(D72&gt;"",D72,"")</f>
        <v>Larkin Stepan</v>
      </c>
      <c r="F80" s="121"/>
      <c r="G80" s="122"/>
      <c r="H80" s="317"/>
      <c r="I80" s="392"/>
      <c r="J80" s="317"/>
      <c r="K80" s="392"/>
      <c r="L80" s="317"/>
      <c r="M80" s="392"/>
      <c r="N80" s="317"/>
      <c r="O80" s="392"/>
      <c r="P80" s="317"/>
      <c r="Q80" s="392"/>
      <c r="R80" s="123">
        <f t="shared" si="85"/>
      </c>
      <c r="S80" s="124">
        <f t="shared" si="86"/>
      </c>
      <c r="T80" s="125"/>
      <c r="U80" s="126"/>
      <c r="W80" s="106">
        <f t="shared" si="87"/>
        <v>0</v>
      </c>
      <c r="X80" s="107">
        <f t="shared" si="88"/>
        <v>0</v>
      </c>
      <c r="Y80" s="108">
        <f t="shared" si="89"/>
        <v>0</v>
      </c>
      <c r="AA80" s="127">
        <f t="shared" si="90"/>
        <v>0</v>
      </c>
      <c r="AB80" s="128">
        <f t="shared" si="91"/>
        <v>0</v>
      </c>
      <c r="AC80" s="127">
        <f t="shared" si="92"/>
        <v>0</v>
      </c>
      <c r="AD80" s="128">
        <f t="shared" si="93"/>
        <v>0</v>
      </c>
      <c r="AE80" s="127">
        <f t="shared" si="94"/>
        <v>0</v>
      </c>
      <c r="AF80" s="128">
        <f t="shared" si="95"/>
        <v>0</v>
      </c>
      <c r="AG80" s="127">
        <f t="shared" si="96"/>
        <v>0</v>
      </c>
      <c r="AH80" s="128">
        <f t="shared" si="97"/>
        <v>0</v>
      </c>
      <c r="AI80" s="127">
        <f t="shared" si="98"/>
        <v>0</v>
      </c>
      <c r="AJ80" s="128">
        <f t="shared" si="99"/>
        <v>0</v>
      </c>
      <c r="AL80" s="290">
        <f>IF(OR(ISBLANK(AL71),ISBLANK(AL72)),0,1)</f>
        <v>0</v>
      </c>
      <c r="AM80" s="293">
        <f t="shared" si="100"/>
        <v>0</v>
      </c>
      <c r="AN80" s="209">
        <f t="shared" si="101"/>
        <v>0</v>
      </c>
      <c r="AO80" s="293">
        <f t="shared" si="102"/>
        <v>0</v>
      </c>
      <c r="AP80" s="209">
        <f t="shared" si="103"/>
        <v>0</v>
      </c>
      <c r="AQ80" s="293">
        <f t="shared" si="104"/>
        <v>0</v>
      </c>
      <c r="AR80" s="209">
        <f t="shared" si="105"/>
        <v>0</v>
      </c>
    </row>
    <row r="81" ht="16.5" collapsed="1" thickBot="1" thickTop="1"/>
    <row r="82" spans="2:21" ht="16.5" thickTop="1">
      <c r="B82" s="1"/>
      <c r="C82" s="177"/>
      <c r="D82" s="2" t="s">
        <v>126</v>
      </c>
      <c r="E82" s="3"/>
      <c r="F82" s="3"/>
      <c r="G82" s="3"/>
      <c r="H82" s="4"/>
      <c r="I82" s="3"/>
      <c r="J82" s="5" t="s">
        <v>0</v>
      </c>
      <c r="K82" s="6"/>
      <c r="L82" s="339" t="s">
        <v>29</v>
      </c>
      <c r="M82" s="340"/>
      <c r="N82" s="340"/>
      <c r="O82" s="341"/>
      <c r="P82" s="342" t="s">
        <v>2</v>
      </c>
      <c r="Q82" s="343"/>
      <c r="R82" s="343"/>
      <c r="S82" s="344">
        <v>6</v>
      </c>
      <c r="T82" s="345"/>
      <c r="U82" s="346"/>
    </row>
    <row r="83" spans="2:46" ht="16.5" thickBot="1">
      <c r="B83" s="7"/>
      <c r="C83" s="178"/>
      <c r="D83" s="8" t="s">
        <v>3</v>
      </c>
      <c r="E83" s="9" t="s">
        <v>4</v>
      </c>
      <c r="F83" s="347">
        <v>14</v>
      </c>
      <c r="G83" s="348"/>
      <c r="H83" s="349"/>
      <c r="I83" s="350" t="s">
        <v>5</v>
      </c>
      <c r="J83" s="351"/>
      <c r="K83" s="351"/>
      <c r="L83" s="352">
        <v>41342</v>
      </c>
      <c r="M83" s="352"/>
      <c r="N83" s="352"/>
      <c r="O83" s="353"/>
      <c r="P83" s="10" t="s">
        <v>6</v>
      </c>
      <c r="Q83" s="192"/>
      <c r="R83" s="192"/>
      <c r="S83" s="354">
        <v>0.4166666666666667</v>
      </c>
      <c r="T83" s="355"/>
      <c r="U83" s="356"/>
      <c r="AM83" s="357" t="s">
        <v>373</v>
      </c>
      <c r="AN83" s="358"/>
      <c r="AO83" s="247"/>
      <c r="AP83" s="247"/>
      <c r="AQ83" s="247"/>
      <c r="AR83" s="247"/>
      <c r="AS83" s="268" t="s">
        <v>374</v>
      </c>
      <c r="AT83" s="268" t="s">
        <v>375</v>
      </c>
    </row>
    <row r="84" spans="2:46" ht="16.5" thickTop="1">
      <c r="B84" s="12"/>
      <c r="C84" s="182" t="s">
        <v>151</v>
      </c>
      <c r="D84" s="13" t="s">
        <v>7</v>
      </c>
      <c r="E84" s="14" t="s">
        <v>8</v>
      </c>
      <c r="F84" s="335" t="s">
        <v>9</v>
      </c>
      <c r="G84" s="336"/>
      <c r="H84" s="335" t="s">
        <v>10</v>
      </c>
      <c r="I84" s="336"/>
      <c r="J84" s="335" t="s">
        <v>11</v>
      </c>
      <c r="K84" s="336"/>
      <c r="L84" s="335" t="s">
        <v>12</v>
      </c>
      <c r="M84" s="336"/>
      <c r="N84" s="335"/>
      <c r="O84" s="336"/>
      <c r="P84" s="15" t="s">
        <v>13</v>
      </c>
      <c r="Q84" s="16" t="s">
        <v>14</v>
      </c>
      <c r="R84" s="17" t="s">
        <v>15</v>
      </c>
      <c r="S84" s="18"/>
      <c r="T84" s="337" t="s">
        <v>16</v>
      </c>
      <c r="U84" s="338"/>
      <c r="W84" s="78" t="s">
        <v>64</v>
      </c>
      <c r="X84" s="79"/>
      <c r="Y84" s="80" t="s">
        <v>65</v>
      </c>
      <c r="AL84" s="269" t="s">
        <v>376</v>
      </c>
      <c r="AM84" s="270" t="s">
        <v>377</v>
      </c>
      <c r="AN84" s="270" t="s">
        <v>378</v>
      </c>
      <c r="AO84" s="271" t="s">
        <v>379</v>
      </c>
      <c r="AP84" s="273" t="s">
        <v>380</v>
      </c>
      <c r="AQ84" s="272" t="s">
        <v>381</v>
      </c>
      <c r="AR84" s="273" t="s">
        <v>382</v>
      </c>
      <c r="AS84" s="269" t="s">
        <v>383</v>
      </c>
      <c r="AT84" s="274" t="s">
        <v>384</v>
      </c>
    </row>
    <row r="85" spans="2:46" ht="15">
      <c r="B85" s="19" t="s">
        <v>9</v>
      </c>
      <c r="C85" s="183">
        <v>1340</v>
      </c>
      <c r="D85" s="20" t="s">
        <v>275</v>
      </c>
      <c r="E85" s="21" t="s">
        <v>26</v>
      </c>
      <c r="F85" s="22"/>
      <c r="G85" s="23"/>
      <c r="H85" s="24">
        <f>+R95</f>
      </c>
      <c r="I85" s="25">
        <f>+S95</f>
      </c>
      <c r="J85" s="24">
        <f>R91</f>
      </c>
      <c r="K85" s="25">
        <f>S91</f>
      </c>
      <c r="L85" s="24">
        <f>R93</f>
      </c>
      <c r="M85" s="25">
        <f>S93</f>
      </c>
      <c r="N85" s="24"/>
      <c r="O85" s="25"/>
      <c r="P85" s="26">
        <f>IF(SUM(F85:O85)=0,"",COUNTIF(G85:G88,"3"))</f>
      </c>
      <c r="Q85" s="27">
        <f>IF(SUM(G85:P85)=0,"",COUNTIF(F85:F88,"3"))</f>
      </c>
      <c r="R85" s="28">
        <f>IF(SUM(F85:O85)=0,"",SUM(G85:G88))</f>
      </c>
      <c r="S85" s="29">
        <f>IF(SUM(F85:O85)=0,"",SUM(F85:F88))</f>
      </c>
      <c r="T85" s="402"/>
      <c r="U85" s="403"/>
      <c r="W85" s="81">
        <f>+W91+W93+W95</f>
        <v>0</v>
      </c>
      <c r="X85" s="82">
        <f>+X91+X93+X95</f>
        <v>0</v>
      </c>
      <c r="Y85" s="83">
        <f>+W85-X85</f>
        <v>0</v>
      </c>
      <c r="AL85" s="286"/>
      <c r="AM85" s="47">
        <f aca="true" t="shared" si="106" ref="AM85:AR85">AM91+AM93+AM95</f>
        <v>0</v>
      </c>
      <c r="AN85" s="47">
        <f t="shared" si="106"/>
        <v>0</v>
      </c>
      <c r="AO85" s="275">
        <f t="shared" si="106"/>
        <v>0</v>
      </c>
      <c r="AP85" s="277">
        <f t="shared" si="106"/>
        <v>0</v>
      </c>
      <c r="AQ85" s="276">
        <f t="shared" si="106"/>
        <v>0</v>
      </c>
      <c r="AR85" s="277">
        <f t="shared" si="106"/>
        <v>0</v>
      </c>
      <c r="AS85" s="278" t="e">
        <f>AO85/AP85</f>
        <v>#DIV/0!</v>
      </c>
      <c r="AT85" s="279" t="e">
        <f>AQ85/AR85</f>
        <v>#DIV/0!</v>
      </c>
    </row>
    <row r="86" spans="2:46" ht="15">
      <c r="B86" s="30" t="s">
        <v>10</v>
      </c>
      <c r="C86" s="183">
        <v>1081</v>
      </c>
      <c r="D86" s="20" t="s">
        <v>265</v>
      </c>
      <c r="E86" s="31" t="s">
        <v>25</v>
      </c>
      <c r="F86" s="32">
        <f>+S95</f>
      </c>
      <c r="G86" s="33">
        <f>+R95</f>
      </c>
      <c r="H86" s="34"/>
      <c r="I86" s="35"/>
      <c r="J86" s="32">
        <f>R94</f>
      </c>
      <c r="K86" s="33">
        <f>S94</f>
      </c>
      <c r="L86" s="32">
        <f>R92</f>
      </c>
      <c r="M86" s="33">
        <f>S92</f>
      </c>
      <c r="N86" s="32"/>
      <c r="O86" s="33"/>
      <c r="P86" s="26">
        <f>IF(SUM(F86:O86)=0,"",COUNTIF(I85:I88,"3"))</f>
      </c>
      <c r="Q86" s="27">
        <f>IF(SUM(G86:P86)=0,"",COUNTIF(H85:H88,"3"))</f>
      </c>
      <c r="R86" s="28">
        <f>IF(SUM(F86:O86)=0,"",SUM(I85:I88))</f>
      </c>
      <c r="S86" s="29">
        <f>IF(SUM(F86:O86)=0,"",SUM(H85:H88))</f>
      </c>
      <c r="T86" s="402"/>
      <c r="U86" s="403"/>
      <c r="W86" s="81">
        <f>+W92+W94+X95</f>
        <v>0</v>
      </c>
      <c r="X86" s="82">
        <f>+X92+X94+W95</f>
        <v>0</v>
      </c>
      <c r="Y86" s="83">
        <f>+W86-X86</f>
        <v>0</v>
      </c>
      <c r="AL86" s="287"/>
      <c r="AM86" s="47">
        <f>AM92+AM94+AN95</f>
        <v>0</v>
      </c>
      <c r="AN86" s="47">
        <f>AN92+AN94+AM95</f>
        <v>0</v>
      </c>
      <c r="AO86" s="275">
        <f>AO92+AO94+AP95</f>
        <v>0</v>
      </c>
      <c r="AP86" s="277">
        <f>AP92+AP94+AO95</f>
        <v>0</v>
      </c>
      <c r="AQ86" s="276">
        <f>AQ92+AQ94+AR95</f>
        <v>0</v>
      </c>
      <c r="AR86" s="277">
        <f>AR92+AR94+AQ95</f>
        <v>0</v>
      </c>
      <c r="AS86" s="278" t="e">
        <f>AO86/AP86</f>
        <v>#DIV/0!</v>
      </c>
      <c r="AT86" s="279" t="e">
        <f>AQ86/AR86</f>
        <v>#DIV/0!</v>
      </c>
    </row>
    <row r="87" spans="2:46" ht="15">
      <c r="B87" s="30" t="s">
        <v>11</v>
      </c>
      <c r="C87" s="183">
        <v>975</v>
      </c>
      <c r="D87" s="20" t="s">
        <v>277</v>
      </c>
      <c r="E87" s="31" t="s">
        <v>20</v>
      </c>
      <c r="F87" s="32">
        <f>+S91</f>
      </c>
      <c r="G87" s="33">
        <f>+R91</f>
      </c>
      <c r="H87" s="32">
        <f>S94</f>
      </c>
      <c r="I87" s="33">
        <f>R94</f>
      </c>
      <c r="J87" s="34"/>
      <c r="K87" s="35"/>
      <c r="L87" s="32">
        <f>R96</f>
      </c>
      <c r="M87" s="33">
        <f>S96</f>
      </c>
      <c r="N87" s="32"/>
      <c r="O87" s="33"/>
      <c r="P87" s="26">
        <f>IF(SUM(F87:O87)=0,"",COUNTIF(K85:K88,"3"))</f>
      </c>
      <c r="Q87" s="27">
        <f>IF(SUM(G87:P87)=0,"",COUNTIF(J85:J88,"3"))</f>
      </c>
      <c r="R87" s="28">
        <f>IF(SUM(F87:O87)=0,"",SUM(K85:K88))</f>
      </c>
      <c r="S87" s="29">
        <f>IF(SUM(F87:O87)=0,"",SUM(J85:J88))</f>
      </c>
      <c r="T87" s="402"/>
      <c r="U87" s="403"/>
      <c r="W87" s="81">
        <f>+X91+X94+W96</f>
        <v>0</v>
      </c>
      <c r="X87" s="82">
        <f>+W91+W94+X96</f>
        <v>0</v>
      </c>
      <c r="Y87" s="83">
        <f>+W87-X87</f>
        <v>0</v>
      </c>
      <c r="AL87" s="287"/>
      <c r="AM87" s="47">
        <f>AN91+AN94+AM96</f>
        <v>0</v>
      </c>
      <c r="AN87" s="47">
        <f>AM91+AM94+AN96</f>
        <v>0</v>
      </c>
      <c r="AO87" s="275">
        <f>AP91+AP94+AO96</f>
        <v>0</v>
      </c>
      <c r="AP87" s="277">
        <f>AO91+AO94+AP96</f>
        <v>0</v>
      </c>
      <c r="AQ87" s="276">
        <f>AR91+AR94+AQ96</f>
        <v>0</v>
      </c>
      <c r="AR87" s="277">
        <f>AQ91+AQ94+AR96</f>
        <v>0</v>
      </c>
      <c r="AS87" s="278" t="e">
        <f>AO87/AP87</f>
        <v>#DIV/0!</v>
      </c>
      <c r="AT87" s="279" t="e">
        <f>AQ87/AR87</f>
        <v>#DIV/0!</v>
      </c>
    </row>
    <row r="88" spans="2:46" ht="15.75" thickBot="1">
      <c r="B88" s="36" t="s">
        <v>12</v>
      </c>
      <c r="C88" s="184">
        <v>952</v>
      </c>
      <c r="D88" s="37" t="s">
        <v>280</v>
      </c>
      <c r="E88" s="38" t="s">
        <v>3</v>
      </c>
      <c r="F88" s="39">
        <f>S93</f>
      </c>
      <c r="G88" s="40">
        <f>R93</f>
      </c>
      <c r="H88" s="39">
        <f>S92</f>
      </c>
      <c r="I88" s="40">
        <f>R92</f>
      </c>
      <c r="J88" s="39">
        <f>S96</f>
      </c>
      <c r="K88" s="40">
        <f>R96</f>
      </c>
      <c r="L88" s="41"/>
      <c r="M88" s="42"/>
      <c r="N88" s="39"/>
      <c r="O88" s="40"/>
      <c r="P88" s="43">
        <f>IF(SUM(F88:O88)=0,"",COUNTIF(M85:M88,"3"))</f>
      </c>
      <c r="Q88" s="44">
        <f>IF(SUM(G88:P88)=0,"",COUNTIF(L85:L88,"3"))</f>
      </c>
      <c r="R88" s="45">
        <f>IF(SUM(F88:O89)=0,"",SUM(M85:M88))</f>
      </c>
      <c r="S88" s="46">
        <f>IF(SUM(F88:O88)=0,"",SUM(L85:L88))</f>
      </c>
      <c r="T88" s="404"/>
      <c r="U88" s="405"/>
      <c r="W88" s="81">
        <f>+X92+X93+X96</f>
        <v>0</v>
      </c>
      <c r="X88" s="82">
        <f>+W92+W93+W96</f>
        <v>0</v>
      </c>
      <c r="Y88" s="83">
        <f>+W88-X88</f>
        <v>0</v>
      </c>
      <c r="AL88" s="288"/>
      <c r="AM88" s="280">
        <f>AN92+AN93+AN96</f>
        <v>0</v>
      </c>
      <c r="AN88" s="280">
        <f>AM92+AM93+AM96</f>
        <v>0</v>
      </c>
      <c r="AO88" s="281">
        <f>AP92+AP93+AP96</f>
        <v>0</v>
      </c>
      <c r="AP88" s="283">
        <f>AO92+AO93+AO96</f>
        <v>0</v>
      </c>
      <c r="AQ88" s="282">
        <f>AR92+AR93+AR96</f>
        <v>0</v>
      </c>
      <c r="AR88" s="283">
        <f>AQ92+AQ93+AQ96</f>
        <v>0</v>
      </c>
      <c r="AS88" s="284" t="e">
        <f>AO88/AP88</f>
        <v>#DIV/0!</v>
      </c>
      <c r="AT88" s="285" t="e">
        <f>AQ88/AR88</f>
        <v>#DIV/0!</v>
      </c>
    </row>
    <row r="89" spans="1:26" ht="16.5" hidden="1" outlineLevel="1" thickTop="1">
      <c r="A89" s="77"/>
      <c r="B89" s="84"/>
      <c r="C89" s="130"/>
      <c r="D89" s="85" t="s">
        <v>66</v>
      </c>
      <c r="E89" s="86"/>
      <c r="F89" s="86"/>
      <c r="G89" s="86"/>
      <c r="H89" s="86"/>
      <c r="I89" s="86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7"/>
      <c r="U89" s="88"/>
      <c r="W89" s="89"/>
      <c r="X89" s="90" t="s">
        <v>67</v>
      </c>
      <c r="Y89" s="91">
        <f>SUM(Y85:Y88)</f>
        <v>0</v>
      </c>
      <c r="Z89" s="90" t="str">
        <f>IF(Y89=0,"OK","Virhe")</f>
        <v>OK</v>
      </c>
    </row>
    <row r="90" spans="1:25" ht="16.5" hidden="1" outlineLevel="1" thickBot="1">
      <c r="A90" s="77"/>
      <c r="B90" s="92"/>
      <c r="C90" s="210"/>
      <c r="D90" s="93" t="s">
        <v>68</v>
      </c>
      <c r="E90" s="94"/>
      <c r="F90" s="94"/>
      <c r="G90" s="95"/>
      <c r="H90" s="330" t="s">
        <v>69</v>
      </c>
      <c r="I90" s="331"/>
      <c r="J90" s="332" t="s">
        <v>70</v>
      </c>
      <c r="K90" s="400"/>
      <c r="L90" s="332" t="s">
        <v>71</v>
      </c>
      <c r="M90" s="400"/>
      <c r="N90" s="332" t="s">
        <v>72</v>
      </c>
      <c r="O90" s="400"/>
      <c r="P90" s="332" t="s">
        <v>73</v>
      </c>
      <c r="Q90" s="400"/>
      <c r="R90" s="333" t="s">
        <v>74</v>
      </c>
      <c r="S90" s="401"/>
      <c r="U90" s="96"/>
      <c r="W90" s="97" t="s">
        <v>64</v>
      </c>
      <c r="X90" s="98"/>
      <c r="Y90" s="80" t="s">
        <v>65</v>
      </c>
    </row>
    <row r="91" spans="1:44" ht="15.75" hidden="1" outlineLevel="1">
      <c r="A91" s="77"/>
      <c r="B91" s="211" t="s">
        <v>75</v>
      </c>
      <c r="C91" s="179"/>
      <c r="D91" s="99" t="str">
        <f>IF(D85&gt;"",D85,"")</f>
        <v>Laaksonen Samu</v>
      </c>
      <c r="E91" s="100" t="str">
        <f>IF(D87&gt;"",D87,"")</f>
        <v>Porra Max</v>
      </c>
      <c r="F91" s="86"/>
      <c r="G91" s="101"/>
      <c r="H91" s="396"/>
      <c r="I91" s="397"/>
      <c r="J91" s="394"/>
      <c r="K91" s="395"/>
      <c r="L91" s="394"/>
      <c r="M91" s="395"/>
      <c r="N91" s="394"/>
      <c r="O91" s="395"/>
      <c r="P91" s="398"/>
      <c r="Q91" s="399"/>
      <c r="R91" s="102">
        <f aca="true" t="shared" si="107" ref="R91:R96">IF(COUNT(H91:P91)=0,"",COUNTIF(H91:P91,"&gt;=0"))</f>
      </c>
      <c r="S91" s="103">
        <f aca="true" t="shared" si="108" ref="S91:S96">IF(COUNT(H91:P91)=0,"",(IF(LEFT(H91,1)="-",1,0)+IF(LEFT(J91,1)="-",1,0)+IF(LEFT(L91,1)="-",1,0)+IF(LEFT(N91,1)="-",1,0)+IF(LEFT(P91,1)="-",1,0)))</f>
      </c>
      <c r="T91" s="104"/>
      <c r="U91" s="105"/>
      <c r="W91" s="106">
        <f aca="true" t="shared" si="109" ref="W91:W96">+AA91+AC91+AE91+AG91+AI91</f>
        <v>0</v>
      </c>
      <c r="X91" s="107">
        <f aca="true" t="shared" si="110" ref="X91:X96">+AB91+AD91+AF91+AH91+AJ91</f>
        <v>0</v>
      </c>
      <c r="Y91" s="108">
        <f aca="true" t="shared" si="111" ref="Y91:Y96">+W91-X91</f>
        <v>0</v>
      </c>
      <c r="AA91" s="109">
        <f aca="true" t="shared" si="112" ref="AA91:AA96">IF(H91="",0,IF(LEFT(H91,1)="-",ABS(H91),(IF(H91&gt;9,H91+2,11))))</f>
        <v>0</v>
      </c>
      <c r="AB91" s="110">
        <f aca="true" t="shared" si="113" ref="AB91:AB96">IF(H91="",0,IF(LEFT(H91,1)="-",(IF(ABS(H91)&gt;9,(ABS(H91)+2),11)),H91))</f>
        <v>0</v>
      </c>
      <c r="AC91" s="109">
        <f aca="true" t="shared" si="114" ref="AC91:AC96">IF(J91="",0,IF(LEFT(J91,1)="-",ABS(J91),(IF(J91&gt;9,J91+2,11))))</f>
        <v>0</v>
      </c>
      <c r="AD91" s="110">
        <f aca="true" t="shared" si="115" ref="AD91:AD96">IF(J91="",0,IF(LEFT(J91,1)="-",(IF(ABS(J91)&gt;9,(ABS(J91)+2),11)),J91))</f>
        <v>0</v>
      </c>
      <c r="AE91" s="109">
        <f aca="true" t="shared" si="116" ref="AE91:AE96">IF(L91="",0,IF(LEFT(L91,1)="-",ABS(L91),(IF(L91&gt;9,L91+2,11))))</f>
        <v>0</v>
      </c>
      <c r="AF91" s="110">
        <f aca="true" t="shared" si="117" ref="AF91:AF96">IF(L91="",0,IF(LEFT(L91,1)="-",(IF(ABS(L91)&gt;9,(ABS(L91)+2),11)),L91))</f>
        <v>0</v>
      </c>
      <c r="AG91" s="109">
        <f aca="true" t="shared" si="118" ref="AG91:AG96">IF(N91="",0,IF(LEFT(N91,1)="-",ABS(N91),(IF(N91&gt;9,N91+2,11))))</f>
        <v>0</v>
      </c>
      <c r="AH91" s="110">
        <f aca="true" t="shared" si="119" ref="AH91:AH96">IF(N91="",0,IF(LEFT(N91,1)="-",(IF(ABS(N91)&gt;9,(ABS(N91)+2),11)),N91))</f>
        <v>0</v>
      </c>
      <c r="AI91" s="109">
        <f aca="true" t="shared" si="120" ref="AI91:AI96">IF(P91="",0,IF(LEFT(P91,1)="-",ABS(P91),(IF(P91&gt;9,P91+2,11))))</f>
        <v>0</v>
      </c>
      <c r="AJ91" s="110">
        <f aca="true" t="shared" si="121" ref="AJ91:AJ96">IF(P91="",0,IF(LEFT(P91,1)="-",(IF(ABS(P91)&gt;9,(ABS(P91)+2),11)),P91))</f>
        <v>0</v>
      </c>
      <c r="AL91" s="289">
        <f>IF(OR(ISBLANK(AL85),ISBLANK(AL87)),0,1)</f>
        <v>0</v>
      </c>
      <c r="AM91" s="291">
        <f aca="true" t="shared" si="122" ref="AM91:AM96">IF(AO91=3,1,0)</f>
        <v>0</v>
      </c>
      <c r="AN91" s="206">
        <f aca="true" t="shared" si="123" ref="AN91:AN96">IF(AP91=3,1,0)</f>
        <v>0</v>
      </c>
      <c r="AO91" s="291">
        <f aca="true" t="shared" si="124" ref="AO91:AO96">IF($AL91=1,$AL91*R91,0)</f>
        <v>0</v>
      </c>
      <c r="AP91" s="206">
        <f aca="true" t="shared" si="125" ref="AP91:AP96">IF($AL91=1,$AL91*S91,0)</f>
        <v>0</v>
      </c>
      <c r="AQ91" s="291">
        <f aca="true" t="shared" si="126" ref="AQ91:AQ96">$AL91*W91</f>
        <v>0</v>
      </c>
      <c r="AR91" s="206">
        <f aca="true" t="shared" si="127" ref="AR91:AR96">$AL91*X91</f>
        <v>0</v>
      </c>
    </row>
    <row r="92" spans="1:44" ht="15.75" hidden="1" outlineLevel="1">
      <c r="A92" s="77"/>
      <c r="B92" s="212" t="s">
        <v>76</v>
      </c>
      <c r="C92" s="179"/>
      <c r="D92" s="99" t="str">
        <f>IF(D86&gt;"",D86,"")</f>
        <v>Iso-Järvenpää Juuso</v>
      </c>
      <c r="E92" s="111" t="str">
        <f>IF(D88&gt;"",D88,"")</f>
        <v>Söderholm Gustav</v>
      </c>
      <c r="F92" s="112"/>
      <c r="G92" s="101"/>
      <c r="H92" s="314"/>
      <c r="I92" s="390"/>
      <c r="J92" s="314"/>
      <c r="K92" s="390"/>
      <c r="L92" s="314"/>
      <c r="M92" s="390"/>
      <c r="N92" s="314"/>
      <c r="O92" s="390"/>
      <c r="P92" s="314"/>
      <c r="Q92" s="390"/>
      <c r="R92" s="102">
        <f t="shared" si="107"/>
      </c>
      <c r="S92" s="103">
        <f t="shared" si="108"/>
      </c>
      <c r="T92" s="113"/>
      <c r="U92" s="114"/>
      <c r="W92" s="106">
        <f t="shared" si="109"/>
        <v>0</v>
      </c>
      <c r="X92" s="107">
        <f t="shared" si="110"/>
        <v>0</v>
      </c>
      <c r="Y92" s="108">
        <f t="shared" si="111"/>
        <v>0</v>
      </c>
      <c r="AA92" s="115">
        <f t="shared" si="112"/>
        <v>0</v>
      </c>
      <c r="AB92" s="116">
        <f t="shared" si="113"/>
        <v>0</v>
      </c>
      <c r="AC92" s="115">
        <f t="shared" si="114"/>
        <v>0</v>
      </c>
      <c r="AD92" s="116">
        <f t="shared" si="115"/>
        <v>0</v>
      </c>
      <c r="AE92" s="115">
        <f t="shared" si="116"/>
        <v>0</v>
      </c>
      <c r="AF92" s="116">
        <f t="shared" si="117"/>
        <v>0</v>
      </c>
      <c r="AG92" s="115">
        <f t="shared" si="118"/>
        <v>0</v>
      </c>
      <c r="AH92" s="116">
        <f t="shared" si="119"/>
        <v>0</v>
      </c>
      <c r="AI92" s="115">
        <f t="shared" si="120"/>
        <v>0</v>
      </c>
      <c r="AJ92" s="116">
        <f t="shared" si="121"/>
        <v>0</v>
      </c>
      <c r="AL92" s="207">
        <f>IF(OR(ISBLANK(AL86),ISBLANK(AL88)),0,1)</f>
        <v>0</v>
      </c>
      <c r="AM92" s="292">
        <f t="shared" si="122"/>
        <v>0</v>
      </c>
      <c r="AN92" s="208">
        <f t="shared" si="123"/>
        <v>0</v>
      </c>
      <c r="AO92" s="292">
        <f t="shared" si="124"/>
        <v>0</v>
      </c>
      <c r="AP92" s="208">
        <f t="shared" si="125"/>
        <v>0</v>
      </c>
      <c r="AQ92" s="292">
        <f t="shared" si="126"/>
        <v>0</v>
      </c>
      <c r="AR92" s="208">
        <f t="shared" si="127"/>
        <v>0</v>
      </c>
    </row>
    <row r="93" spans="1:44" ht="16.5" hidden="1" outlineLevel="1" thickBot="1">
      <c r="A93" s="77"/>
      <c r="B93" s="212" t="s">
        <v>77</v>
      </c>
      <c r="C93" s="179"/>
      <c r="D93" s="117" t="str">
        <f>IF(D85&gt;"",D85,"")</f>
        <v>Laaksonen Samu</v>
      </c>
      <c r="E93" s="118" t="str">
        <f>IF(D88&gt;"",D88,"")</f>
        <v>Söderholm Gustav</v>
      </c>
      <c r="F93" s="94"/>
      <c r="G93" s="95"/>
      <c r="H93" s="319"/>
      <c r="I93" s="393"/>
      <c r="J93" s="319"/>
      <c r="K93" s="393"/>
      <c r="L93" s="319"/>
      <c r="M93" s="393"/>
      <c r="N93" s="319"/>
      <c r="O93" s="393"/>
      <c r="P93" s="319"/>
      <c r="Q93" s="393"/>
      <c r="R93" s="102">
        <f t="shared" si="107"/>
      </c>
      <c r="S93" s="103">
        <f t="shared" si="108"/>
      </c>
      <c r="T93" s="113"/>
      <c r="U93" s="114"/>
      <c r="W93" s="106">
        <f t="shared" si="109"/>
        <v>0</v>
      </c>
      <c r="X93" s="107">
        <f t="shared" si="110"/>
        <v>0</v>
      </c>
      <c r="Y93" s="108">
        <f t="shared" si="111"/>
        <v>0</v>
      </c>
      <c r="AA93" s="115">
        <f t="shared" si="112"/>
        <v>0</v>
      </c>
      <c r="AB93" s="116">
        <f t="shared" si="113"/>
        <v>0</v>
      </c>
      <c r="AC93" s="115">
        <f t="shared" si="114"/>
        <v>0</v>
      </c>
      <c r="AD93" s="116">
        <f t="shared" si="115"/>
        <v>0</v>
      </c>
      <c r="AE93" s="115">
        <f t="shared" si="116"/>
        <v>0</v>
      </c>
      <c r="AF93" s="116">
        <f t="shared" si="117"/>
        <v>0</v>
      </c>
      <c r="AG93" s="115">
        <f t="shared" si="118"/>
        <v>0</v>
      </c>
      <c r="AH93" s="116">
        <f t="shared" si="119"/>
        <v>0</v>
      </c>
      <c r="AI93" s="115">
        <f t="shared" si="120"/>
        <v>0</v>
      </c>
      <c r="AJ93" s="116">
        <f t="shared" si="121"/>
        <v>0</v>
      </c>
      <c r="AL93" s="207">
        <f>IF(OR(ISBLANK(AL85),ISBLANK(AL88)),0,1)</f>
        <v>0</v>
      </c>
      <c r="AM93" s="292">
        <f t="shared" si="122"/>
        <v>0</v>
      </c>
      <c r="AN93" s="208">
        <f t="shared" si="123"/>
        <v>0</v>
      </c>
      <c r="AO93" s="292">
        <f t="shared" si="124"/>
        <v>0</v>
      </c>
      <c r="AP93" s="208">
        <f t="shared" si="125"/>
        <v>0</v>
      </c>
      <c r="AQ93" s="292">
        <f t="shared" si="126"/>
        <v>0</v>
      </c>
      <c r="AR93" s="208">
        <f t="shared" si="127"/>
        <v>0</v>
      </c>
    </row>
    <row r="94" spans="1:44" ht="15.75" hidden="1" outlineLevel="1">
      <c r="A94" s="77"/>
      <c r="B94" s="212" t="s">
        <v>78</v>
      </c>
      <c r="C94" s="179"/>
      <c r="D94" s="99" t="str">
        <f>IF(D86&gt;"",D86,"")</f>
        <v>Iso-Järvenpää Juuso</v>
      </c>
      <c r="E94" s="111" t="str">
        <f>IF(D87&gt;"",D87,"")</f>
        <v>Porra Max</v>
      </c>
      <c r="F94" s="86"/>
      <c r="G94" s="101"/>
      <c r="H94" s="394"/>
      <c r="I94" s="395"/>
      <c r="J94" s="394"/>
      <c r="K94" s="395"/>
      <c r="L94" s="394"/>
      <c r="M94" s="395"/>
      <c r="N94" s="394"/>
      <c r="O94" s="395"/>
      <c r="P94" s="394"/>
      <c r="Q94" s="395"/>
      <c r="R94" s="102">
        <f t="shared" si="107"/>
      </c>
      <c r="S94" s="103">
        <f t="shared" si="108"/>
      </c>
      <c r="T94" s="113"/>
      <c r="U94" s="114"/>
      <c r="W94" s="106">
        <f t="shared" si="109"/>
        <v>0</v>
      </c>
      <c r="X94" s="107">
        <f t="shared" si="110"/>
        <v>0</v>
      </c>
      <c r="Y94" s="108">
        <f t="shared" si="111"/>
        <v>0</v>
      </c>
      <c r="AA94" s="115">
        <f t="shared" si="112"/>
        <v>0</v>
      </c>
      <c r="AB94" s="116">
        <f t="shared" si="113"/>
        <v>0</v>
      </c>
      <c r="AC94" s="115">
        <f t="shared" si="114"/>
        <v>0</v>
      </c>
      <c r="AD94" s="116">
        <f t="shared" si="115"/>
        <v>0</v>
      </c>
      <c r="AE94" s="115">
        <f t="shared" si="116"/>
        <v>0</v>
      </c>
      <c r="AF94" s="116">
        <f t="shared" si="117"/>
        <v>0</v>
      </c>
      <c r="AG94" s="115">
        <f t="shared" si="118"/>
        <v>0</v>
      </c>
      <c r="AH94" s="116">
        <f t="shared" si="119"/>
        <v>0</v>
      </c>
      <c r="AI94" s="115">
        <f t="shared" si="120"/>
        <v>0</v>
      </c>
      <c r="AJ94" s="116">
        <f t="shared" si="121"/>
        <v>0</v>
      </c>
      <c r="AL94" s="207">
        <f>IF(OR(ISBLANK(AL86),ISBLANK(AL87)),0,1)</f>
        <v>0</v>
      </c>
      <c r="AM94" s="292">
        <f t="shared" si="122"/>
        <v>0</v>
      </c>
      <c r="AN94" s="208">
        <f t="shared" si="123"/>
        <v>0</v>
      </c>
      <c r="AO94" s="292">
        <f t="shared" si="124"/>
        <v>0</v>
      </c>
      <c r="AP94" s="208">
        <f t="shared" si="125"/>
        <v>0</v>
      </c>
      <c r="AQ94" s="292">
        <f t="shared" si="126"/>
        <v>0</v>
      </c>
      <c r="AR94" s="208">
        <f t="shared" si="127"/>
        <v>0</v>
      </c>
    </row>
    <row r="95" spans="1:44" ht="15.75" hidden="1" outlineLevel="1">
      <c r="A95" s="77"/>
      <c r="B95" s="212" t="s">
        <v>79</v>
      </c>
      <c r="C95" s="179"/>
      <c r="D95" s="99" t="str">
        <f>IF(D85&gt;"",D85,"")</f>
        <v>Laaksonen Samu</v>
      </c>
      <c r="E95" s="111" t="str">
        <f>IF(D86&gt;"",D86,"")</f>
        <v>Iso-Järvenpää Juuso</v>
      </c>
      <c r="F95" s="112"/>
      <c r="G95" s="101"/>
      <c r="H95" s="314"/>
      <c r="I95" s="390"/>
      <c r="J95" s="314"/>
      <c r="K95" s="390"/>
      <c r="L95" s="316"/>
      <c r="M95" s="391"/>
      <c r="N95" s="314"/>
      <c r="O95" s="390"/>
      <c r="P95" s="314"/>
      <c r="Q95" s="390"/>
      <c r="R95" s="102">
        <f t="shared" si="107"/>
      </c>
      <c r="S95" s="103">
        <f t="shared" si="108"/>
      </c>
      <c r="T95" s="113"/>
      <c r="U95" s="114"/>
      <c r="W95" s="106">
        <f t="shared" si="109"/>
        <v>0</v>
      </c>
      <c r="X95" s="107">
        <f t="shared" si="110"/>
        <v>0</v>
      </c>
      <c r="Y95" s="108">
        <f t="shared" si="111"/>
        <v>0</v>
      </c>
      <c r="AA95" s="115">
        <f t="shared" si="112"/>
        <v>0</v>
      </c>
      <c r="AB95" s="116">
        <f t="shared" si="113"/>
        <v>0</v>
      </c>
      <c r="AC95" s="115">
        <f t="shared" si="114"/>
        <v>0</v>
      </c>
      <c r="AD95" s="116">
        <f t="shared" si="115"/>
        <v>0</v>
      </c>
      <c r="AE95" s="115">
        <f t="shared" si="116"/>
        <v>0</v>
      </c>
      <c r="AF95" s="116">
        <f t="shared" si="117"/>
        <v>0</v>
      </c>
      <c r="AG95" s="115">
        <f t="shared" si="118"/>
        <v>0</v>
      </c>
      <c r="AH95" s="116">
        <f t="shared" si="119"/>
        <v>0</v>
      </c>
      <c r="AI95" s="115">
        <f t="shared" si="120"/>
        <v>0</v>
      </c>
      <c r="AJ95" s="116">
        <f t="shared" si="121"/>
        <v>0</v>
      </c>
      <c r="AL95" s="207">
        <f>IF(OR(ISBLANK(AL85),ISBLANK(AL86)),0,1)</f>
        <v>0</v>
      </c>
      <c r="AM95" s="292">
        <f t="shared" si="122"/>
        <v>0</v>
      </c>
      <c r="AN95" s="208">
        <f t="shared" si="123"/>
        <v>0</v>
      </c>
      <c r="AO95" s="292">
        <f t="shared" si="124"/>
        <v>0</v>
      </c>
      <c r="AP95" s="208">
        <f t="shared" si="125"/>
        <v>0</v>
      </c>
      <c r="AQ95" s="292">
        <f t="shared" si="126"/>
        <v>0</v>
      </c>
      <c r="AR95" s="208">
        <f t="shared" si="127"/>
        <v>0</v>
      </c>
    </row>
    <row r="96" spans="1:44" ht="16.5" hidden="1" outlineLevel="1" thickBot="1">
      <c r="A96" s="77"/>
      <c r="B96" s="213" t="s">
        <v>80</v>
      </c>
      <c r="C96" s="180"/>
      <c r="D96" s="119" t="str">
        <f>IF(D87&gt;"",D87,"")</f>
        <v>Porra Max</v>
      </c>
      <c r="E96" s="120" t="str">
        <f>IF(D88&gt;"",D88,"")</f>
        <v>Söderholm Gustav</v>
      </c>
      <c r="F96" s="121"/>
      <c r="G96" s="122"/>
      <c r="H96" s="317"/>
      <c r="I96" s="392"/>
      <c r="J96" s="317"/>
      <c r="K96" s="392"/>
      <c r="L96" s="317"/>
      <c r="M96" s="392"/>
      <c r="N96" s="317"/>
      <c r="O96" s="392"/>
      <c r="P96" s="317"/>
      <c r="Q96" s="392"/>
      <c r="R96" s="123">
        <f t="shared" si="107"/>
      </c>
      <c r="S96" s="124">
        <f t="shared" si="108"/>
      </c>
      <c r="T96" s="125"/>
      <c r="U96" s="126"/>
      <c r="W96" s="106">
        <f t="shared" si="109"/>
        <v>0</v>
      </c>
      <c r="X96" s="107">
        <f t="shared" si="110"/>
        <v>0</v>
      </c>
      <c r="Y96" s="108">
        <f t="shared" si="111"/>
        <v>0</v>
      </c>
      <c r="AA96" s="127">
        <f t="shared" si="112"/>
        <v>0</v>
      </c>
      <c r="AB96" s="128">
        <f t="shared" si="113"/>
        <v>0</v>
      </c>
      <c r="AC96" s="127">
        <f t="shared" si="114"/>
        <v>0</v>
      </c>
      <c r="AD96" s="128">
        <f t="shared" si="115"/>
        <v>0</v>
      </c>
      <c r="AE96" s="127">
        <f t="shared" si="116"/>
        <v>0</v>
      </c>
      <c r="AF96" s="128">
        <f t="shared" si="117"/>
        <v>0</v>
      </c>
      <c r="AG96" s="127">
        <f t="shared" si="118"/>
        <v>0</v>
      </c>
      <c r="AH96" s="128">
        <f t="shared" si="119"/>
        <v>0</v>
      </c>
      <c r="AI96" s="127">
        <f t="shared" si="120"/>
        <v>0</v>
      </c>
      <c r="AJ96" s="128">
        <f t="shared" si="121"/>
        <v>0</v>
      </c>
      <c r="AL96" s="290">
        <f>IF(OR(ISBLANK(AL87),ISBLANK(AL88)),0,1)</f>
        <v>0</v>
      </c>
      <c r="AM96" s="293">
        <f t="shared" si="122"/>
        <v>0</v>
      </c>
      <c r="AN96" s="209">
        <f t="shared" si="123"/>
        <v>0</v>
      </c>
      <c r="AO96" s="293">
        <f t="shared" si="124"/>
        <v>0</v>
      </c>
      <c r="AP96" s="209">
        <f t="shared" si="125"/>
        <v>0</v>
      </c>
      <c r="AQ96" s="293">
        <f t="shared" si="126"/>
        <v>0</v>
      </c>
      <c r="AR96" s="209">
        <f t="shared" si="127"/>
        <v>0</v>
      </c>
    </row>
    <row r="97" ht="16.5" collapsed="1" thickBot="1" thickTop="1"/>
    <row r="98" spans="2:21" ht="16.5" thickTop="1">
      <c r="B98" s="1"/>
      <c r="C98" s="177"/>
      <c r="D98" s="2" t="s">
        <v>126</v>
      </c>
      <c r="E98" s="3"/>
      <c r="F98" s="3"/>
      <c r="G98" s="3"/>
      <c r="H98" s="4"/>
      <c r="I98" s="3"/>
      <c r="J98" s="5" t="s">
        <v>0</v>
      </c>
      <c r="K98" s="6"/>
      <c r="L98" s="339" t="s">
        <v>29</v>
      </c>
      <c r="M98" s="340"/>
      <c r="N98" s="340"/>
      <c r="O98" s="341"/>
      <c r="P98" s="342" t="s">
        <v>2</v>
      </c>
      <c r="Q98" s="343"/>
      <c r="R98" s="343"/>
      <c r="S98" s="344">
        <v>7</v>
      </c>
      <c r="T98" s="345"/>
      <c r="U98" s="346"/>
    </row>
    <row r="99" spans="2:46" ht="16.5" thickBot="1">
      <c r="B99" s="7"/>
      <c r="C99" s="178"/>
      <c r="D99" s="8" t="s">
        <v>3</v>
      </c>
      <c r="E99" s="9" t="s">
        <v>4</v>
      </c>
      <c r="F99" s="347">
        <v>5</v>
      </c>
      <c r="G99" s="348"/>
      <c r="H99" s="349"/>
      <c r="I99" s="350" t="s">
        <v>5</v>
      </c>
      <c r="J99" s="351"/>
      <c r="K99" s="351"/>
      <c r="L99" s="352">
        <v>41342</v>
      </c>
      <c r="M99" s="352"/>
      <c r="N99" s="352"/>
      <c r="O99" s="353"/>
      <c r="P99" s="10" t="s">
        <v>6</v>
      </c>
      <c r="Q99" s="192"/>
      <c r="R99" s="192"/>
      <c r="S99" s="354">
        <v>0.4166666666666667</v>
      </c>
      <c r="T99" s="355"/>
      <c r="U99" s="356"/>
      <c r="AM99" s="357" t="s">
        <v>373</v>
      </c>
      <c r="AN99" s="358"/>
      <c r="AO99" s="247"/>
      <c r="AP99" s="247"/>
      <c r="AQ99" s="247"/>
      <c r="AR99" s="247"/>
      <c r="AS99" s="268" t="s">
        <v>374</v>
      </c>
      <c r="AT99" s="268" t="s">
        <v>375</v>
      </c>
    </row>
    <row r="100" spans="2:46" ht="16.5" thickTop="1">
      <c r="B100" s="12"/>
      <c r="C100" s="182" t="s">
        <v>151</v>
      </c>
      <c r="D100" s="13" t="s">
        <v>7</v>
      </c>
      <c r="E100" s="14" t="s">
        <v>8</v>
      </c>
      <c r="F100" s="335" t="s">
        <v>9</v>
      </c>
      <c r="G100" s="336"/>
      <c r="H100" s="335" t="s">
        <v>10</v>
      </c>
      <c r="I100" s="336"/>
      <c r="J100" s="335" t="s">
        <v>11</v>
      </c>
      <c r="K100" s="336"/>
      <c r="L100" s="335" t="s">
        <v>12</v>
      </c>
      <c r="M100" s="336"/>
      <c r="N100" s="335"/>
      <c r="O100" s="336"/>
      <c r="P100" s="15" t="s">
        <v>13</v>
      </c>
      <c r="Q100" s="16" t="s">
        <v>14</v>
      </c>
      <c r="R100" s="17" t="s">
        <v>15</v>
      </c>
      <c r="S100" s="18"/>
      <c r="T100" s="337" t="s">
        <v>16</v>
      </c>
      <c r="U100" s="338"/>
      <c r="W100" s="78" t="s">
        <v>64</v>
      </c>
      <c r="X100" s="79"/>
      <c r="Y100" s="80" t="s">
        <v>65</v>
      </c>
      <c r="AL100" s="269" t="s">
        <v>376</v>
      </c>
      <c r="AM100" s="270" t="s">
        <v>377</v>
      </c>
      <c r="AN100" s="270" t="s">
        <v>378</v>
      </c>
      <c r="AO100" s="271" t="s">
        <v>379</v>
      </c>
      <c r="AP100" s="273" t="s">
        <v>380</v>
      </c>
      <c r="AQ100" s="272" t="s">
        <v>381</v>
      </c>
      <c r="AR100" s="273" t="s">
        <v>382</v>
      </c>
      <c r="AS100" s="269" t="s">
        <v>383</v>
      </c>
      <c r="AT100" s="274" t="s">
        <v>384</v>
      </c>
    </row>
    <row r="101" spans="2:46" ht="15">
      <c r="B101" s="19" t="s">
        <v>9</v>
      </c>
      <c r="C101" s="183">
        <v>1369</v>
      </c>
      <c r="D101" s="20" t="s">
        <v>231</v>
      </c>
      <c r="E101" s="21" t="s">
        <v>28</v>
      </c>
      <c r="F101" s="22"/>
      <c r="G101" s="23"/>
      <c r="H101" s="24">
        <f>+R111</f>
      </c>
      <c r="I101" s="25">
        <f>+S111</f>
      </c>
      <c r="J101" s="24">
        <f>R107</f>
      </c>
      <c r="K101" s="25">
        <f>S107</f>
      </c>
      <c r="L101" s="24">
        <f>R109</f>
      </c>
      <c r="M101" s="25">
        <f>S109</f>
      </c>
      <c r="N101" s="24"/>
      <c r="O101" s="25"/>
      <c r="P101" s="26">
        <f>IF(SUM(F101:O101)=0,"",COUNTIF(G101:G104,"3"))</f>
      </c>
      <c r="Q101" s="27">
        <f>IF(SUM(G101:P101)=0,"",COUNTIF(F101:F104,"3"))</f>
      </c>
      <c r="R101" s="28">
        <f>IF(SUM(F101:O101)=0,"",SUM(G101:G104))</f>
      </c>
      <c r="S101" s="29">
        <f>IF(SUM(F101:O101)=0,"",SUM(F101:F104))</f>
      </c>
      <c r="T101" s="402"/>
      <c r="U101" s="403"/>
      <c r="W101" s="81">
        <f>+W107+W109+W111</f>
        <v>0</v>
      </c>
      <c r="X101" s="82">
        <f>+X107+X109+X111</f>
        <v>0</v>
      </c>
      <c r="Y101" s="83">
        <f>+W101-X101</f>
        <v>0</v>
      </c>
      <c r="AL101" s="286"/>
      <c r="AM101" s="47">
        <f aca="true" t="shared" si="128" ref="AM101:AR101">AM107+AM109+AM111</f>
        <v>0</v>
      </c>
      <c r="AN101" s="47">
        <f t="shared" si="128"/>
        <v>0</v>
      </c>
      <c r="AO101" s="275">
        <f t="shared" si="128"/>
        <v>0</v>
      </c>
      <c r="AP101" s="277">
        <f t="shared" si="128"/>
        <v>0</v>
      </c>
      <c r="AQ101" s="276">
        <f t="shared" si="128"/>
        <v>0</v>
      </c>
      <c r="AR101" s="277">
        <f t="shared" si="128"/>
        <v>0</v>
      </c>
      <c r="AS101" s="278" t="e">
        <f>AO101/AP101</f>
        <v>#DIV/0!</v>
      </c>
      <c r="AT101" s="279" t="e">
        <f>AQ101/AR101</f>
        <v>#DIV/0!</v>
      </c>
    </row>
    <row r="102" spans="2:46" ht="15">
      <c r="B102" s="30" t="s">
        <v>10</v>
      </c>
      <c r="C102" s="183">
        <v>1326</v>
      </c>
      <c r="D102" s="20" t="s">
        <v>233</v>
      </c>
      <c r="E102" s="31" t="s">
        <v>17</v>
      </c>
      <c r="F102" s="32">
        <f>+S111</f>
      </c>
      <c r="G102" s="33">
        <f>+R111</f>
      </c>
      <c r="H102" s="34"/>
      <c r="I102" s="35"/>
      <c r="J102" s="32">
        <f>R110</f>
      </c>
      <c r="K102" s="33">
        <f>S110</f>
      </c>
      <c r="L102" s="32">
        <f>R108</f>
      </c>
      <c r="M102" s="33">
        <f>S108</f>
      </c>
      <c r="N102" s="32"/>
      <c r="O102" s="33"/>
      <c r="P102" s="26">
        <f>IF(SUM(F102:O102)=0,"",COUNTIF(I101:I104,"3"))</f>
      </c>
      <c r="Q102" s="27">
        <f>IF(SUM(G102:P102)=0,"",COUNTIF(H101:H104,"3"))</f>
      </c>
      <c r="R102" s="28">
        <f>IF(SUM(F102:O102)=0,"",SUM(I101:I104))</f>
      </c>
      <c r="S102" s="29">
        <f>IF(SUM(F102:O102)=0,"",SUM(H101:H104))</f>
      </c>
      <c r="T102" s="402"/>
      <c r="U102" s="403"/>
      <c r="W102" s="81">
        <f>+W108+W110+X111</f>
        <v>0</v>
      </c>
      <c r="X102" s="82">
        <f>+X108+X110+W111</f>
        <v>0</v>
      </c>
      <c r="Y102" s="83">
        <f>+W102-X102</f>
        <v>0</v>
      </c>
      <c r="AL102" s="287"/>
      <c r="AM102" s="47">
        <f>AM108+AM110+AN111</f>
        <v>0</v>
      </c>
      <c r="AN102" s="47">
        <f>AN108+AN110+AM111</f>
        <v>0</v>
      </c>
      <c r="AO102" s="275">
        <f>AO108+AO110+AP111</f>
        <v>0</v>
      </c>
      <c r="AP102" s="277">
        <f>AP108+AP110+AO111</f>
        <v>0</v>
      </c>
      <c r="AQ102" s="276">
        <f>AQ108+AQ110+AR111</f>
        <v>0</v>
      </c>
      <c r="AR102" s="277">
        <f>AR108+AR110+AQ111</f>
        <v>0</v>
      </c>
      <c r="AS102" s="278" t="e">
        <f>AO102/AP102</f>
        <v>#DIV/0!</v>
      </c>
      <c r="AT102" s="279" t="e">
        <f>AQ102/AR102</f>
        <v>#DIV/0!</v>
      </c>
    </row>
    <row r="103" spans="2:46" ht="15">
      <c r="B103" s="30" t="s">
        <v>11</v>
      </c>
      <c r="C103" s="183">
        <v>1008</v>
      </c>
      <c r="D103" s="20" t="s">
        <v>274</v>
      </c>
      <c r="E103" s="31" t="s">
        <v>3</v>
      </c>
      <c r="F103" s="32">
        <f>+S107</f>
      </c>
      <c r="G103" s="33">
        <f>+R107</f>
      </c>
      <c r="H103" s="32">
        <f>S110</f>
      </c>
      <c r="I103" s="33">
        <f>R110</f>
      </c>
      <c r="J103" s="34"/>
      <c r="K103" s="35"/>
      <c r="L103" s="32">
        <f>R112</f>
      </c>
      <c r="M103" s="33">
        <f>S112</f>
      </c>
      <c r="N103" s="32"/>
      <c r="O103" s="33"/>
      <c r="P103" s="26">
        <f>IF(SUM(F103:O103)=0,"",COUNTIF(K101:K104,"3"))</f>
      </c>
      <c r="Q103" s="27">
        <f>IF(SUM(G103:P103)=0,"",COUNTIF(J101:J104,"3"))</f>
      </c>
      <c r="R103" s="28">
        <f>IF(SUM(F103:O103)=0,"",SUM(K101:K104))</f>
      </c>
      <c r="S103" s="29">
        <f>IF(SUM(F103:O103)=0,"",SUM(J101:J104))</f>
      </c>
      <c r="T103" s="402"/>
      <c r="U103" s="403"/>
      <c r="W103" s="81">
        <f>+X107+X110+W112</f>
        <v>0</v>
      </c>
      <c r="X103" s="82">
        <f>+W107+W110+X112</f>
        <v>0</v>
      </c>
      <c r="Y103" s="83">
        <f>+W103-X103</f>
        <v>0</v>
      </c>
      <c r="AL103" s="287"/>
      <c r="AM103" s="47">
        <f>AN107+AN110+AM112</f>
        <v>0</v>
      </c>
      <c r="AN103" s="47">
        <f>AM107+AM110+AN112</f>
        <v>0</v>
      </c>
      <c r="AO103" s="275">
        <f>AP107+AP110+AO112</f>
        <v>0</v>
      </c>
      <c r="AP103" s="277">
        <f>AO107+AO110+AP112</f>
        <v>0</v>
      </c>
      <c r="AQ103" s="276">
        <f>AR107+AR110+AQ112</f>
        <v>0</v>
      </c>
      <c r="AR103" s="277">
        <f>AQ107+AQ110+AR112</f>
        <v>0</v>
      </c>
      <c r="AS103" s="278" t="e">
        <f>AO103/AP103</f>
        <v>#DIV/0!</v>
      </c>
      <c r="AT103" s="279" t="e">
        <f>AQ103/AR103</f>
        <v>#DIV/0!</v>
      </c>
    </row>
    <row r="104" spans="2:46" ht="15.75" thickBot="1">
      <c r="B104" s="36" t="s">
        <v>12</v>
      </c>
      <c r="C104" s="184">
        <v>945</v>
      </c>
      <c r="D104" s="37" t="s">
        <v>278</v>
      </c>
      <c r="E104" s="38" t="s">
        <v>25</v>
      </c>
      <c r="F104" s="39">
        <f>S109</f>
      </c>
      <c r="G104" s="40">
        <f>R109</f>
      </c>
      <c r="H104" s="39">
        <f>S108</f>
      </c>
      <c r="I104" s="40">
        <f>R108</f>
      </c>
      <c r="J104" s="39">
        <f>S112</f>
      </c>
      <c r="K104" s="40">
        <f>R112</f>
      </c>
      <c r="L104" s="41"/>
      <c r="M104" s="42"/>
      <c r="N104" s="39"/>
      <c r="O104" s="40"/>
      <c r="P104" s="43">
        <f>IF(SUM(F104:O104)=0,"",COUNTIF(M101:M104,"3"))</f>
      </c>
      <c r="Q104" s="44">
        <f>IF(SUM(G104:P104)=0,"",COUNTIF(L101:L104,"3"))</f>
      </c>
      <c r="R104" s="45">
        <f>IF(SUM(F104:O105)=0,"",SUM(M101:M104))</f>
      </c>
      <c r="S104" s="46">
        <f>IF(SUM(F104:O104)=0,"",SUM(L101:L104))</f>
      </c>
      <c r="T104" s="404"/>
      <c r="U104" s="405"/>
      <c r="W104" s="81">
        <f>+X108+X109+X112</f>
        <v>0</v>
      </c>
      <c r="X104" s="82">
        <f>+W108+W109+W112</f>
        <v>0</v>
      </c>
      <c r="Y104" s="83">
        <f>+W104-X104</f>
        <v>0</v>
      </c>
      <c r="AL104" s="288"/>
      <c r="AM104" s="280">
        <f>AN108+AN109+AN112</f>
        <v>0</v>
      </c>
      <c r="AN104" s="280">
        <f>AM108+AM109+AM112</f>
        <v>0</v>
      </c>
      <c r="AO104" s="281">
        <f>AP108+AP109+AP112</f>
        <v>0</v>
      </c>
      <c r="AP104" s="283">
        <f>AO108+AO109+AO112</f>
        <v>0</v>
      </c>
      <c r="AQ104" s="282">
        <f>AR108+AR109+AR112</f>
        <v>0</v>
      </c>
      <c r="AR104" s="283">
        <f>AQ108+AQ109+AQ112</f>
        <v>0</v>
      </c>
      <c r="AS104" s="284" t="e">
        <f>AO104/AP104</f>
        <v>#DIV/0!</v>
      </c>
      <c r="AT104" s="285" t="e">
        <f>AQ104/AR104</f>
        <v>#DIV/0!</v>
      </c>
    </row>
    <row r="105" spans="1:26" ht="16.5" hidden="1" outlineLevel="1" thickTop="1">
      <c r="A105" s="77"/>
      <c r="B105" s="84"/>
      <c r="C105" s="130"/>
      <c r="D105" s="85" t="s">
        <v>66</v>
      </c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7"/>
      <c r="U105" s="88"/>
      <c r="W105" s="89"/>
      <c r="X105" s="90" t="s">
        <v>67</v>
      </c>
      <c r="Y105" s="91">
        <f>SUM(Y101:Y104)</f>
        <v>0</v>
      </c>
      <c r="Z105" s="90" t="str">
        <f>IF(Y105=0,"OK","Virhe")</f>
        <v>OK</v>
      </c>
    </row>
    <row r="106" spans="1:25" ht="16.5" hidden="1" outlineLevel="1" thickBot="1">
      <c r="A106" s="77"/>
      <c r="B106" s="92"/>
      <c r="C106" s="210"/>
      <c r="D106" s="93" t="s">
        <v>68</v>
      </c>
      <c r="E106" s="94"/>
      <c r="F106" s="94"/>
      <c r="G106" s="95"/>
      <c r="H106" s="330" t="s">
        <v>69</v>
      </c>
      <c r="I106" s="331"/>
      <c r="J106" s="332" t="s">
        <v>70</v>
      </c>
      <c r="K106" s="400"/>
      <c r="L106" s="332" t="s">
        <v>71</v>
      </c>
      <c r="M106" s="400"/>
      <c r="N106" s="332" t="s">
        <v>72</v>
      </c>
      <c r="O106" s="400"/>
      <c r="P106" s="332" t="s">
        <v>73</v>
      </c>
      <c r="Q106" s="400"/>
      <c r="R106" s="333" t="s">
        <v>74</v>
      </c>
      <c r="S106" s="401"/>
      <c r="U106" s="96"/>
      <c r="W106" s="97" t="s">
        <v>64</v>
      </c>
      <c r="X106" s="98"/>
      <c r="Y106" s="80" t="s">
        <v>65</v>
      </c>
    </row>
    <row r="107" spans="1:44" ht="15.75" hidden="1" outlineLevel="1">
      <c r="A107" s="77"/>
      <c r="B107" s="211" t="s">
        <v>75</v>
      </c>
      <c r="C107" s="179"/>
      <c r="D107" s="99" t="str">
        <f>IF(D101&gt;"",D101,"")</f>
        <v>Valasti Veeti</v>
      </c>
      <c r="E107" s="100" t="str">
        <f>IF(D103&gt;"",D103,"")</f>
        <v>Wihuri Redmond Liam</v>
      </c>
      <c r="F107" s="86"/>
      <c r="G107" s="101"/>
      <c r="H107" s="396"/>
      <c r="I107" s="397"/>
      <c r="J107" s="394"/>
      <c r="K107" s="395"/>
      <c r="L107" s="394"/>
      <c r="M107" s="395"/>
      <c r="N107" s="394"/>
      <c r="O107" s="395"/>
      <c r="P107" s="398"/>
      <c r="Q107" s="399"/>
      <c r="R107" s="102">
        <f aca="true" t="shared" si="129" ref="R107:R112">IF(COUNT(H107:P107)=0,"",COUNTIF(H107:P107,"&gt;=0"))</f>
      </c>
      <c r="S107" s="103">
        <f aca="true" t="shared" si="130" ref="S107:S112">IF(COUNT(H107:P107)=0,"",(IF(LEFT(H107,1)="-",1,0)+IF(LEFT(J107,1)="-",1,0)+IF(LEFT(L107,1)="-",1,0)+IF(LEFT(N107,1)="-",1,0)+IF(LEFT(P107,1)="-",1,0)))</f>
      </c>
      <c r="T107" s="104"/>
      <c r="U107" s="105"/>
      <c r="W107" s="106">
        <f aca="true" t="shared" si="131" ref="W107:W112">+AA107+AC107+AE107+AG107+AI107</f>
        <v>0</v>
      </c>
      <c r="X107" s="107">
        <f aca="true" t="shared" si="132" ref="X107:X112">+AB107+AD107+AF107+AH107+AJ107</f>
        <v>0</v>
      </c>
      <c r="Y107" s="108">
        <f aca="true" t="shared" si="133" ref="Y107:Y112">+W107-X107</f>
        <v>0</v>
      </c>
      <c r="AA107" s="109">
        <f aca="true" t="shared" si="134" ref="AA107:AA112">IF(H107="",0,IF(LEFT(H107,1)="-",ABS(H107),(IF(H107&gt;9,H107+2,11))))</f>
        <v>0</v>
      </c>
      <c r="AB107" s="110">
        <f aca="true" t="shared" si="135" ref="AB107:AB112">IF(H107="",0,IF(LEFT(H107,1)="-",(IF(ABS(H107)&gt;9,(ABS(H107)+2),11)),H107))</f>
        <v>0</v>
      </c>
      <c r="AC107" s="109">
        <f aca="true" t="shared" si="136" ref="AC107:AC112">IF(J107="",0,IF(LEFT(J107,1)="-",ABS(J107),(IF(J107&gt;9,J107+2,11))))</f>
        <v>0</v>
      </c>
      <c r="AD107" s="110">
        <f aca="true" t="shared" si="137" ref="AD107:AD112">IF(J107="",0,IF(LEFT(J107,1)="-",(IF(ABS(J107)&gt;9,(ABS(J107)+2),11)),J107))</f>
        <v>0</v>
      </c>
      <c r="AE107" s="109">
        <f aca="true" t="shared" si="138" ref="AE107:AE112">IF(L107="",0,IF(LEFT(L107,1)="-",ABS(L107),(IF(L107&gt;9,L107+2,11))))</f>
        <v>0</v>
      </c>
      <c r="AF107" s="110">
        <f aca="true" t="shared" si="139" ref="AF107:AF112">IF(L107="",0,IF(LEFT(L107,1)="-",(IF(ABS(L107)&gt;9,(ABS(L107)+2),11)),L107))</f>
        <v>0</v>
      </c>
      <c r="AG107" s="109">
        <f aca="true" t="shared" si="140" ref="AG107:AG112">IF(N107="",0,IF(LEFT(N107,1)="-",ABS(N107),(IF(N107&gt;9,N107+2,11))))</f>
        <v>0</v>
      </c>
      <c r="AH107" s="110">
        <f aca="true" t="shared" si="141" ref="AH107:AH112">IF(N107="",0,IF(LEFT(N107,1)="-",(IF(ABS(N107)&gt;9,(ABS(N107)+2),11)),N107))</f>
        <v>0</v>
      </c>
      <c r="AI107" s="109">
        <f aca="true" t="shared" si="142" ref="AI107:AI112">IF(P107="",0,IF(LEFT(P107,1)="-",ABS(P107),(IF(P107&gt;9,P107+2,11))))</f>
        <v>0</v>
      </c>
      <c r="AJ107" s="110">
        <f aca="true" t="shared" si="143" ref="AJ107:AJ112">IF(P107="",0,IF(LEFT(P107,1)="-",(IF(ABS(P107)&gt;9,(ABS(P107)+2),11)),P107))</f>
        <v>0</v>
      </c>
      <c r="AL107" s="289">
        <f>IF(OR(ISBLANK(AL101),ISBLANK(AL103)),0,1)</f>
        <v>0</v>
      </c>
      <c r="AM107" s="291">
        <f aca="true" t="shared" si="144" ref="AM107:AM112">IF(AO107=3,1,0)</f>
        <v>0</v>
      </c>
      <c r="AN107" s="206">
        <f aca="true" t="shared" si="145" ref="AN107:AN112">IF(AP107=3,1,0)</f>
        <v>0</v>
      </c>
      <c r="AO107" s="291">
        <f aca="true" t="shared" si="146" ref="AO107:AO112">IF($AL107=1,$AL107*R107,0)</f>
        <v>0</v>
      </c>
      <c r="AP107" s="206">
        <f aca="true" t="shared" si="147" ref="AP107:AP112">IF($AL107=1,$AL107*S107,0)</f>
        <v>0</v>
      </c>
      <c r="AQ107" s="291">
        <f aca="true" t="shared" si="148" ref="AQ107:AQ112">$AL107*W107</f>
        <v>0</v>
      </c>
      <c r="AR107" s="206">
        <f aca="true" t="shared" si="149" ref="AR107:AR112">$AL107*X107</f>
        <v>0</v>
      </c>
    </row>
    <row r="108" spans="1:44" ht="15.75" hidden="1" outlineLevel="1">
      <c r="A108" s="77"/>
      <c r="B108" s="212" t="s">
        <v>76</v>
      </c>
      <c r="C108" s="179"/>
      <c r="D108" s="99" t="str">
        <f>IF(D102&gt;"",D102,"")</f>
        <v>Lotto Max</v>
      </c>
      <c r="E108" s="111" t="str">
        <f>IF(D104&gt;"",D104,"")</f>
        <v>Abudu Malik</v>
      </c>
      <c r="F108" s="112"/>
      <c r="G108" s="101"/>
      <c r="H108" s="314"/>
      <c r="I108" s="390"/>
      <c r="J108" s="314"/>
      <c r="K108" s="390"/>
      <c r="L108" s="314"/>
      <c r="M108" s="390"/>
      <c r="N108" s="314"/>
      <c r="O108" s="390"/>
      <c r="P108" s="314"/>
      <c r="Q108" s="390"/>
      <c r="R108" s="102">
        <f t="shared" si="129"/>
      </c>
      <c r="S108" s="103">
        <f t="shared" si="130"/>
      </c>
      <c r="T108" s="113"/>
      <c r="U108" s="114"/>
      <c r="W108" s="106">
        <f t="shared" si="131"/>
        <v>0</v>
      </c>
      <c r="X108" s="107">
        <f t="shared" si="132"/>
        <v>0</v>
      </c>
      <c r="Y108" s="108">
        <f t="shared" si="133"/>
        <v>0</v>
      </c>
      <c r="AA108" s="115">
        <f t="shared" si="134"/>
        <v>0</v>
      </c>
      <c r="AB108" s="116">
        <f t="shared" si="135"/>
        <v>0</v>
      </c>
      <c r="AC108" s="115">
        <f t="shared" si="136"/>
        <v>0</v>
      </c>
      <c r="AD108" s="116">
        <f t="shared" si="137"/>
        <v>0</v>
      </c>
      <c r="AE108" s="115">
        <f t="shared" si="138"/>
        <v>0</v>
      </c>
      <c r="AF108" s="116">
        <f t="shared" si="139"/>
        <v>0</v>
      </c>
      <c r="AG108" s="115">
        <f t="shared" si="140"/>
        <v>0</v>
      </c>
      <c r="AH108" s="116">
        <f t="shared" si="141"/>
        <v>0</v>
      </c>
      <c r="AI108" s="115">
        <f t="shared" si="142"/>
        <v>0</v>
      </c>
      <c r="AJ108" s="116">
        <f t="shared" si="143"/>
        <v>0</v>
      </c>
      <c r="AL108" s="207">
        <f>IF(OR(ISBLANK(AL102),ISBLANK(AL104)),0,1)</f>
        <v>0</v>
      </c>
      <c r="AM108" s="292">
        <f t="shared" si="144"/>
        <v>0</v>
      </c>
      <c r="AN108" s="208">
        <f t="shared" si="145"/>
        <v>0</v>
      </c>
      <c r="AO108" s="292">
        <f t="shared" si="146"/>
        <v>0</v>
      </c>
      <c r="AP108" s="208">
        <f t="shared" si="147"/>
        <v>0</v>
      </c>
      <c r="AQ108" s="292">
        <f t="shared" si="148"/>
        <v>0</v>
      </c>
      <c r="AR108" s="208">
        <f t="shared" si="149"/>
        <v>0</v>
      </c>
    </row>
    <row r="109" spans="1:44" ht="16.5" hidden="1" outlineLevel="1" thickBot="1">
      <c r="A109" s="77"/>
      <c r="B109" s="212" t="s">
        <v>77</v>
      </c>
      <c r="C109" s="179"/>
      <c r="D109" s="117" t="str">
        <f>IF(D101&gt;"",D101,"")</f>
        <v>Valasti Veeti</v>
      </c>
      <c r="E109" s="118" t="str">
        <f>IF(D104&gt;"",D104,"")</f>
        <v>Abudu Malik</v>
      </c>
      <c r="F109" s="94"/>
      <c r="G109" s="95"/>
      <c r="H109" s="319"/>
      <c r="I109" s="393"/>
      <c r="J109" s="319"/>
      <c r="K109" s="393"/>
      <c r="L109" s="319"/>
      <c r="M109" s="393"/>
      <c r="N109" s="319"/>
      <c r="O109" s="393"/>
      <c r="P109" s="319"/>
      <c r="Q109" s="393"/>
      <c r="R109" s="102">
        <f t="shared" si="129"/>
      </c>
      <c r="S109" s="103">
        <f t="shared" si="130"/>
      </c>
      <c r="T109" s="113"/>
      <c r="U109" s="114"/>
      <c r="W109" s="106">
        <f t="shared" si="131"/>
        <v>0</v>
      </c>
      <c r="X109" s="107">
        <f t="shared" si="132"/>
        <v>0</v>
      </c>
      <c r="Y109" s="108">
        <f t="shared" si="133"/>
        <v>0</v>
      </c>
      <c r="AA109" s="115">
        <f t="shared" si="134"/>
        <v>0</v>
      </c>
      <c r="AB109" s="116">
        <f t="shared" si="135"/>
        <v>0</v>
      </c>
      <c r="AC109" s="115">
        <f t="shared" si="136"/>
        <v>0</v>
      </c>
      <c r="AD109" s="116">
        <f t="shared" si="137"/>
        <v>0</v>
      </c>
      <c r="AE109" s="115">
        <f t="shared" si="138"/>
        <v>0</v>
      </c>
      <c r="AF109" s="116">
        <f t="shared" si="139"/>
        <v>0</v>
      </c>
      <c r="AG109" s="115">
        <f t="shared" si="140"/>
        <v>0</v>
      </c>
      <c r="AH109" s="116">
        <f t="shared" si="141"/>
        <v>0</v>
      </c>
      <c r="AI109" s="115">
        <f t="shared" si="142"/>
        <v>0</v>
      </c>
      <c r="AJ109" s="116">
        <f t="shared" si="143"/>
        <v>0</v>
      </c>
      <c r="AL109" s="207">
        <f>IF(OR(ISBLANK(AL101),ISBLANK(AL104)),0,1)</f>
        <v>0</v>
      </c>
      <c r="AM109" s="292">
        <f t="shared" si="144"/>
        <v>0</v>
      </c>
      <c r="AN109" s="208">
        <f t="shared" si="145"/>
        <v>0</v>
      </c>
      <c r="AO109" s="292">
        <f t="shared" si="146"/>
        <v>0</v>
      </c>
      <c r="AP109" s="208">
        <f t="shared" si="147"/>
        <v>0</v>
      </c>
      <c r="AQ109" s="292">
        <f t="shared" si="148"/>
        <v>0</v>
      </c>
      <c r="AR109" s="208">
        <f t="shared" si="149"/>
        <v>0</v>
      </c>
    </row>
    <row r="110" spans="1:44" ht="15.75" hidden="1" outlineLevel="1">
      <c r="A110" s="77"/>
      <c r="B110" s="212" t="s">
        <v>78</v>
      </c>
      <c r="C110" s="179"/>
      <c r="D110" s="99" t="str">
        <f>IF(D102&gt;"",D102,"")</f>
        <v>Lotto Max</v>
      </c>
      <c r="E110" s="111" t="str">
        <f>IF(D103&gt;"",D103,"")</f>
        <v>Wihuri Redmond Liam</v>
      </c>
      <c r="F110" s="86"/>
      <c r="G110" s="101"/>
      <c r="H110" s="394"/>
      <c r="I110" s="395"/>
      <c r="J110" s="394"/>
      <c r="K110" s="395"/>
      <c r="L110" s="394"/>
      <c r="M110" s="395"/>
      <c r="N110" s="394"/>
      <c r="O110" s="395"/>
      <c r="P110" s="394"/>
      <c r="Q110" s="395"/>
      <c r="R110" s="102">
        <f t="shared" si="129"/>
      </c>
      <c r="S110" s="103">
        <f t="shared" si="130"/>
      </c>
      <c r="T110" s="113"/>
      <c r="U110" s="114"/>
      <c r="W110" s="106">
        <f t="shared" si="131"/>
        <v>0</v>
      </c>
      <c r="X110" s="107">
        <f t="shared" si="132"/>
        <v>0</v>
      </c>
      <c r="Y110" s="108">
        <f t="shared" si="133"/>
        <v>0</v>
      </c>
      <c r="AA110" s="115">
        <f t="shared" si="134"/>
        <v>0</v>
      </c>
      <c r="AB110" s="116">
        <f t="shared" si="135"/>
        <v>0</v>
      </c>
      <c r="AC110" s="115">
        <f t="shared" si="136"/>
        <v>0</v>
      </c>
      <c r="AD110" s="116">
        <f t="shared" si="137"/>
        <v>0</v>
      </c>
      <c r="AE110" s="115">
        <f t="shared" si="138"/>
        <v>0</v>
      </c>
      <c r="AF110" s="116">
        <f t="shared" si="139"/>
        <v>0</v>
      </c>
      <c r="AG110" s="115">
        <f t="shared" si="140"/>
        <v>0</v>
      </c>
      <c r="AH110" s="116">
        <f t="shared" si="141"/>
        <v>0</v>
      </c>
      <c r="AI110" s="115">
        <f t="shared" si="142"/>
        <v>0</v>
      </c>
      <c r="AJ110" s="116">
        <f t="shared" si="143"/>
        <v>0</v>
      </c>
      <c r="AL110" s="207">
        <f>IF(OR(ISBLANK(AL102),ISBLANK(AL103)),0,1)</f>
        <v>0</v>
      </c>
      <c r="AM110" s="292">
        <f t="shared" si="144"/>
        <v>0</v>
      </c>
      <c r="AN110" s="208">
        <f t="shared" si="145"/>
        <v>0</v>
      </c>
      <c r="AO110" s="292">
        <f t="shared" si="146"/>
        <v>0</v>
      </c>
      <c r="AP110" s="208">
        <f t="shared" si="147"/>
        <v>0</v>
      </c>
      <c r="AQ110" s="292">
        <f t="shared" si="148"/>
        <v>0</v>
      </c>
      <c r="AR110" s="208">
        <f t="shared" si="149"/>
        <v>0</v>
      </c>
    </row>
    <row r="111" spans="1:44" ht="15.75" hidden="1" outlineLevel="1">
      <c r="A111" s="77"/>
      <c r="B111" s="212" t="s">
        <v>79</v>
      </c>
      <c r="C111" s="179"/>
      <c r="D111" s="99" t="str">
        <f>IF(D101&gt;"",D101,"")</f>
        <v>Valasti Veeti</v>
      </c>
      <c r="E111" s="111" t="str">
        <f>IF(D102&gt;"",D102,"")</f>
        <v>Lotto Max</v>
      </c>
      <c r="F111" s="112"/>
      <c r="G111" s="101"/>
      <c r="H111" s="314"/>
      <c r="I111" s="390"/>
      <c r="J111" s="314"/>
      <c r="K111" s="390"/>
      <c r="L111" s="316"/>
      <c r="M111" s="391"/>
      <c r="N111" s="314"/>
      <c r="O111" s="390"/>
      <c r="P111" s="314"/>
      <c r="Q111" s="390"/>
      <c r="R111" s="102">
        <f t="shared" si="129"/>
      </c>
      <c r="S111" s="103">
        <f t="shared" si="130"/>
      </c>
      <c r="T111" s="113"/>
      <c r="U111" s="114"/>
      <c r="W111" s="106">
        <f t="shared" si="131"/>
        <v>0</v>
      </c>
      <c r="X111" s="107">
        <f t="shared" si="132"/>
        <v>0</v>
      </c>
      <c r="Y111" s="108">
        <f t="shared" si="133"/>
        <v>0</v>
      </c>
      <c r="AA111" s="115">
        <f t="shared" si="134"/>
        <v>0</v>
      </c>
      <c r="AB111" s="116">
        <f t="shared" si="135"/>
        <v>0</v>
      </c>
      <c r="AC111" s="115">
        <f t="shared" si="136"/>
        <v>0</v>
      </c>
      <c r="AD111" s="116">
        <f t="shared" si="137"/>
        <v>0</v>
      </c>
      <c r="AE111" s="115">
        <f t="shared" si="138"/>
        <v>0</v>
      </c>
      <c r="AF111" s="116">
        <f t="shared" si="139"/>
        <v>0</v>
      </c>
      <c r="AG111" s="115">
        <f t="shared" si="140"/>
        <v>0</v>
      </c>
      <c r="AH111" s="116">
        <f t="shared" si="141"/>
        <v>0</v>
      </c>
      <c r="AI111" s="115">
        <f t="shared" si="142"/>
        <v>0</v>
      </c>
      <c r="AJ111" s="116">
        <f t="shared" si="143"/>
        <v>0</v>
      </c>
      <c r="AL111" s="207">
        <f>IF(OR(ISBLANK(AL101),ISBLANK(AL102)),0,1)</f>
        <v>0</v>
      </c>
      <c r="AM111" s="292">
        <f t="shared" si="144"/>
        <v>0</v>
      </c>
      <c r="AN111" s="208">
        <f t="shared" si="145"/>
        <v>0</v>
      </c>
      <c r="AO111" s="292">
        <f t="shared" si="146"/>
        <v>0</v>
      </c>
      <c r="AP111" s="208">
        <f t="shared" si="147"/>
        <v>0</v>
      </c>
      <c r="AQ111" s="292">
        <f t="shared" si="148"/>
        <v>0</v>
      </c>
      <c r="AR111" s="208">
        <f t="shared" si="149"/>
        <v>0</v>
      </c>
    </row>
    <row r="112" spans="1:44" ht="16.5" hidden="1" outlineLevel="1" thickBot="1">
      <c r="A112" s="77"/>
      <c r="B112" s="213" t="s">
        <v>80</v>
      </c>
      <c r="C112" s="180"/>
      <c r="D112" s="119" t="str">
        <f>IF(D103&gt;"",D103,"")</f>
        <v>Wihuri Redmond Liam</v>
      </c>
      <c r="E112" s="120" t="str">
        <f>IF(D104&gt;"",D104,"")</f>
        <v>Abudu Malik</v>
      </c>
      <c r="F112" s="121"/>
      <c r="G112" s="122"/>
      <c r="H112" s="317"/>
      <c r="I112" s="392"/>
      <c r="J112" s="317"/>
      <c r="K112" s="392"/>
      <c r="L112" s="317"/>
      <c r="M112" s="392"/>
      <c r="N112" s="317"/>
      <c r="O112" s="392"/>
      <c r="P112" s="317"/>
      <c r="Q112" s="392"/>
      <c r="R112" s="123">
        <f t="shared" si="129"/>
      </c>
      <c r="S112" s="124">
        <f t="shared" si="130"/>
      </c>
      <c r="T112" s="125"/>
      <c r="U112" s="126"/>
      <c r="W112" s="106">
        <f t="shared" si="131"/>
        <v>0</v>
      </c>
      <c r="X112" s="107">
        <f t="shared" si="132"/>
        <v>0</v>
      </c>
      <c r="Y112" s="108">
        <f t="shared" si="133"/>
        <v>0</v>
      </c>
      <c r="AA112" s="127">
        <f t="shared" si="134"/>
        <v>0</v>
      </c>
      <c r="AB112" s="128">
        <f t="shared" si="135"/>
        <v>0</v>
      </c>
      <c r="AC112" s="127">
        <f t="shared" si="136"/>
        <v>0</v>
      </c>
      <c r="AD112" s="128">
        <f t="shared" si="137"/>
        <v>0</v>
      </c>
      <c r="AE112" s="127">
        <f t="shared" si="138"/>
        <v>0</v>
      </c>
      <c r="AF112" s="128">
        <f t="shared" si="139"/>
        <v>0</v>
      </c>
      <c r="AG112" s="127">
        <f t="shared" si="140"/>
        <v>0</v>
      </c>
      <c r="AH112" s="128">
        <f t="shared" si="141"/>
        <v>0</v>
      </c>
      <c r="AI112" s="127">
        <f t="shared" si="142"/>
        <v>0</v>
      </c>
      <c r="AJ112" s="128">
        <f t="shared" si="143"/>
        <v>0</v>
      </c>
      <c r="AL112" s="290">
        <f>IF(OR(ISBLANK(AL103),ISBLANK(AL104)),0,1)</f>
        <v>0</v>
      </c>
      <c r="AM112" s="293">
        <f t="shared" si="144"/>
        <v>0</v>
      </c>
      <c r="AN112" s="209">
        <f t="shared" si="145"/>
        <v>0</v>
      </c>
      <c r="AO112" s="293">
        <f t="shared" si="146"/>
        <v>0</v>
      </c>
      <c r="AP112" s="209">
        <f t="shared" si="147"/>
        <v>0</v>
      </c>
      <c r="AQ112" s="293">
        <f t="shared" si="148"/>
        <v>0</v>
      </c>
      <c r="AR112" s="209">
        <f t="shared" si="149"/>
        <v>0</v>
      </c>
    </row>
    <row r="113" ht="15.75" collapsed="1" thickTop="1"/>
  </sheetData>
  <sheetProtection/>
  <mergeCells count="378">
    <mergeCell ref="AM51:AN51"/>
    <mergeCell ref="AM67:AN67"/>
    <mergeCell ref="AM83:AN83"/>
    <mergeCell ref="AM99:AN99"/>
    <mergeCell ref="AM3:AN3"/>
    <mergeCell ref="AM19:AN19"/>
    <mergeCell ref="AM35:AN35"/>
    <mergeCell ref="L2:O2"/>
    <mergeCell ref="P2:R2"/>
    <mergeCell ref="S2:U2"/>
    <mergeCell ref="F3:H3"/>
    <mergeCell ref="I3:K3"/>
    <mergeCell ref="L3:O3"/>
    <mergeCell ref="S3:U3"/>
    <mergeCell ref="F4:G4"/>
    <mergeCell ref="H4:I4"/>
    <mergeCell ref="J4:K4"/>
    <mergeCell ref="L4:M4"/>
    <mergeCell ref="N4:O4"/>
    <mergeCell ref="T4:U4"/>
    <mergeCell ref="T5:U5"/>
    <mergeCell ref="T6:U6"/>
    <mergeCell ref="T7:U7"/>
    <mergeCell ref="T8:U8"/>
    <mergeCell ref="L18:O18"/>
    <mergeCell ref="P18:R18"/>
    <mergeCell ref="S18:U18"/>
    <mergeCell ref="F19:H19"/>
    <mergeCell ref="I19:K19"/>
    <mergeCell ref="L19:O19"/>
    <mergeCell ref="S19:U19"/>
    <mergeCell ref="F20:G20"/>
    <mergeCell ref="H20:I20"/>
    <mergeCell ref="J20:K20"/>
    <mergeCell ref="L20:M20"/>
    <mergeCell ref="N20:O20"/>
    <mergeCell ref="T20:U20"/>
    <mergeCell ref="T21:U21"/>
    <mergeCell ref="T22:U22"/>
    <mergeCell ref="T23:U23"/>
    <mergeCell ref="T24:U24"/>
    <mergeCell ref="L34:O34"/>
    <mergeCell ref="P34:R34"/>
    <mergeCell ref="S34:U34"/>
    <mergeCell ref="F35:H35"/>
    <mergeCell ref="I35:K35"/>
    <mergeCell ref="L35:O35"/>
    <mergeCell ref="S35:U35"/>
    <mergeCell ref="F36:G36"/>
    <mergeCell ref="H36:I36"/>
    <mergeCell ref="J36:K36"/>
    <mergeCell ref="L36:M36"/>
    <mergeCell ref="N36:O36"/>
    <mergeCell ref="T36:U36"/>
    <mergeCell ref="T37:U37"/>
    <mergeCell ref="T38:U38"/>
    <mergeCell ref="T39:U39"/>
    <mergeCell ref="T40:U40"/>
    <mergeCell ref="L50:O50"/>
    <mergeCell ref="P50:R50"/>
    <mergeCell ref="S50:U50"/>
    <mergeCell ref="F51:H51"/>
    <mergeCell ref="I51:K51"/>
    <mergeCell ref="L51:O51"/>
    <mergeCell ref="S51:U51"/>
    <mergeCell ref="F52:G52"/>
    <mergeCell ref="H52:I52"/>
    <mergeCell ref="J52:K52"/>
    <mergeCell ref="L52:M52"/>
    <mergeCell ref="N52:O52"/>
    <mergeCell ref="T52:U52"/>
    <mergeCell ref="T53:U53"/>
    <mergeCell ref="T54:U54"/>
    <mergeCell ref="T55:U55"/>
    <mergeCell ref="T56:U56"/>
    <mergeCell ref="L66:O66"/>
    <mergeCell ref="P66:R66"/>
    <mergeCell ref="S66:U66"/>
    <mergeCell ref="F67:H67"/>
    <mergeCell ref="I67:K67"/>
    <mergeCell ref="L67:O67"/>
    <mergeCell ref="S67:U67"/>
    <mergeCell ref="F68:G68"/>
    <mergeCell ref="H68:I68"/>
    <mergeCell ref="J68:K68"/>
    <mergeCell ref="L68:M68"/>
    <mergeCell ref="N68:O68"/>
    <mergeCell ref="T68:U68"/>
    <mergeCell ref="T84:U84"/>
    <mergeCell ref="T69:U69"/>
    <mergeCell ref="T70:U70"/>
    <mergeCell ref="T71:U71"/>
    <mergeCell ref="T72:U72"/>
    <mergeCell ref="L82:O82"/>
    <mergeCell ref="P82:R82"/>
    <mergeCell ref="S82:U82"/>
    <mergeCell ref="S98:U98"/>
    <mergeCell ref="F83:H83"/>
    <mergeCell ref="I83:K83"/>
    <mergeCell ref="L83:O83"/>
    <mergeCell ref="S83:U83"/>
    <mergeCell ref="F84:G84"/>
    <mergeCell ref="H84:I84"/>
    <mergeCell ref="J84:K84"/>
    <mergeCell ref="L84:M84"/>
    <mergeCell ref="N84:O84"/>
    <mergeCell ref="J100:K100"/>
    <mergeCell ref="L100:M100"/>
    <mergeCell ref="N100:O100"/>
    <mergeCell ref="T100:U100"/>
    <mergeCell ref="T85:U85"/>
    <mergeCell ref="T86:U86"/>
    <mergeCell ref="T87:U87"/>
    <mergeCell ref="T88:U88"/>
    <mergeCell ref="L98:O98"/>
    <mergeCell ref="P98:R98"/>
    <mergeCell ref="T101:U101"/>
    <mergeCell ref="T102:U102"/>
    <mergeCell ref="T103:U103"/>
    <mergeCell ref="T104:U104"/>
    <mergeCell ref="F99:H99"/>
    <mergeCell ref="I99:K99"/>
    <mergeCell ref="L99:O99"/>
    <mergeCell ref="S99:U99"/>
    <mergeCell ref="F100:G100"/>
    <mergeCell ref="H100:I100"/>
    <mergeCell ref="H10:I10"/>
    <mergeCell ref="J10:K10"/>
    <mergeCell ref="L10:M10"/>
    <mergeCell ref="N10:O10"/>
    <mergeCell ref="P10:Q10"/>
    <mergeCell ref="R10:S10"/>
    <mergeCell ref="H11:I11"/>
    <mergeCell ref="J11:K11"/>
    <mergeCell ref="L11:M11"/>
    <mergeCell ref="N11:O11"/>
    <mergeCell ref="P11:Q11"/>
    <mergeCell ref="H12:I12"/>
    <mergeCell ref="J12:K12"/>
    <mergeCell ref="L12:M12"/>
    <mergeCell ref="N12:O12"/>
    <mergeCell ref="P12:Q12"/>
    <mergeCell ref="H13:I13"/>
    <mergeCell ref="J13:K13"/>
    <mergeCell ref="L13:M13"/>
    <mergeCell ref="N13:O13"/>
    <mergeCell ref="P13:Q13"/>
    <mergeCell ref="H14:I14"/>
    <mergeCell ref="J14:K14"/>
    <mergeCell ref="L14:M14"/>
    <mergeCell ref="N14:O14"/>
    <mergeCell ref="P14:Q14"/>
    <mergeCell ref="H15:I15"/>
    <mergeCell ref="J15:K15"/>
    <mergeCell ref="L15:M15"/>
    <mergeCell ref="N15:O15"/>
    <mergeCell ref="P15:Q15"/>
    <mergeCell ref="H16:I16"/>
    <mergeCell ref="J16:K16"/>
    <mergeCell ref="L16:M16"/>
    <mergeCell ref="N16:O16"/>
    <mergeCell ref="P16:Q16"/>
    <mergeCell ref="H26:I26"/>
    <mergeCell ref="J26:K26"/>
    <mergeCell ref="L26:M26"/>
    <mergeCell ref="N26:O26"/>
    <mergeCell ref="P26:Q26"/>
    <mergeCell ref="R26:S26"/>
    <mergeCell ref="H27:I27"/>
    <mergeCell ref="J27:K27"/>
    <mergeCell ref="L27:M27"/>
    <mergeCell ref="N27:O27"/>
    <mergeCell ref="P27:Q27"/>
    <mergeCell ref="H28:I28"/>
    <mergeCell ref="J28:K28"/>
    <mergeCell ref="L28:M28"/>
    <mergeCell ref="N28:O28"/>
    <mergeCell ref="P28:Q28"/>
    <mergeCell ref="H29:I29"/>
    <mergeCell ref="J29:K29"/>
    <mergeCell ref="L29:M29"/>
    <mergeCell ref="N29:O29"/>
    <mergeCell ref="P29:Q29"/>
    <mergeCell ref="H30:I30"/>
    <mergeCell ref="J30:K30"/>
    <mergeCell ref="L30:M30"/>
    <mergeCell ref="N30:O30"/>
    <mergeCell ref="P30:Q30"/>
    <mergeCell ref="H31:I31"/>
    <mergeCell ref="J31:K31"/>
    <mergeCell ref="L31:M31"/>
    <mergeCell ref="N31:O31"/>
    <mergeCell ref="P31:Q31"/>
    <mergeCell ref="H32:I32"/>
    <mergeCell ref="J32:K32"/>
    <mergeCell ref="L32:M32"/>
    <mergeCell ref="N32:O32"/>
    <mergeCell ref="P32:Q32"/>
    <mergeCell ref="H42:I42"/>
    <mergeCell ref="J42:K42"/>
    <mergeCell ref="L42:M42"/>
    <mergeCell ref="N42:O42"/>
    <mergeCell ref="P42:Q42"/>
    <mergeCell ref="R42:S42"/>
    <mergeCell ref="H43:I43"/>
    <mergeCell ref="J43:K43"/>
    <mergeCell ref="L43:M43"/>
    <mergeCell ref="N43:O43"/>
    <mergeCell ref="P43:Q43"/>
    <mergeCell ref="H44:I44"/>
    <mergeCell ref="J44:K44"/>
    <mergeCell ref="L44:M44"/>
    <mergeCell ref="N44:O44"/>
    <mergeCell ref="P44:Q44"/>
    <mergeCell ref="H45:I45"/>
    <mergeCell ref="J45:K45"/>
    <mergeCell ref="L45:M45"/>
    <mergeCell ref="N45:O45"/>
    <mergeCell ref="P45:Q45"/>
    <mergeCell ref="H46:I46"/>
    <mergeCell ref="J46:K46"/>
    <mergeCell ref="L46:M46"/>
    <mergeCell ref="N46:O46"/>
    <mergeCell ref="P46:Q46"/>
    <mergeCell ref="H47:I47"/>
    <mergeCell ref="J47:K47"/>
    <mergeCell ref="L47:M47"/>
    <mergeCell ref="N47:O47"/>
    <mergeCell ref="P47:Q47"/>
    <mergeCell ref="H48:I48"/>
    <mergeCell ref="J48:K48"/>
    <mergeCell ref="L48:M48"/>
    <mergeCell ref="N48:O48"/>
    <mergeCell ref="P48:Q48"/>
    <mergeCell ref="H58:I58"/>
    <mergeCell ref="J58:K58"/>
    <mergeCell ref="L58:M58"/>
    <mergeCell ref="N58:O58"/>
    <mergeCell ref="P58:Q58"/>
    <mergeCell ref="R58:S58"/>
    <mergeCell ref="H59:I59"/>
    <mergeCell ref="J59:K59"/>
    <mergeCell ref="L59:M59"/>
    <mergeCell ref="N59:O59"/>
    <mergeCell ref="P59:Q59"/>
    <mergeCell ref="H60:I60"/>
    <mergeCell ref="J60:K60"/>
    <mergeCell ref="L60:M60"/>
    <mergeCell ref="N60:O60"/>
    <mergeCell ref="P60:Q60"/>
    <mergeCell ref="H61:I61"/>
    <mergeCell ref="J61:K61"/>
    <mergeCell ref="L61:M61"/>
    <mergeCell ref="N61:O61"/>
    <mergeCell ref="P61:Q61"/>
    <mergeCell ref="H62:I62"/>
    <mergeCell ref="J62:K62"/>
    <mergeCell ref="L62:M62"/>
    <mergeCell ref="N62:O62"/>
    <mergeCell ref="P62:Q62"/>
    <mergeCell ref="H63:I63"/>
    <mergeCell ref="J63:K63"/>
    <mergeCell ref="L63:M63"/>
    <mergeCell ref="N63:O63"/>
    <mergeCell ref="P63:Q63"/>
    <mergeCell ref="H64:I64"/>
    <mergeCell ref="J64:K64"/>
    <mergeCell ref="L64:M64"/>
    <mergeCell ref="N64:O64"/>
    <mergeCell ref="P64:Q64"/>
    <mergeCell ref="H74:I74"/>
    <mergeCell ref="J74:K74"/>
    <mergeCell ref="L74:M74"/>
    <mergeCell ref="N74:O74"/>
    <mergeCell ref="P74:Q74"/>
    <mergeCell ref="R74:S74"/>
    <mergeCell ref="H75:I75"/>
    <mergeCell ref="J75:K75"/>
    <mergeCell ref="L75:M75"/>
    <mergeCell ref="N75:O75"/>
    <mergeCell ref="P75:Q75"/>
    <mergeCell ref="H76:I76"/>
    <mergeCell ref="J76:K76"/>
    <mergeCell ref="L76:M76"/>
    <mergeCell ref="N76:O76"/>
    <mergeCell ref="P76:Q76"/>
    <mergeCell ref="H77:I77"/>
    <mergeCell ref="J77:K77"/>
    <mergeCell ref="L77:M77"/>
    <mergeCell ref="N77:O77"/>
    <mergeCell ref="P77:Q77"/>
    <mergeCell ref="H78:I78"/>
    <mergeCell ref="J78:K78"/>
    <mergeCell ref="L78:M78"/>
    <mergeCell ref="N78:O78"/>
    <mergeCell ref="P78:Q78"/>
    <mergeCell ref="H79:I79"/>
    <mergeCell ref="J79:K79"/>
    <mergeCell ref="L79:M79"/>
    <mergeCell ref="N79:O79"/>
    <mergeCell ref="P79:Q79"/>
    <mergeCell ref="H80:I80"/>
    <mergeCell ref="J80:K80"/>
    <mergeCell ref="L80:M80"/>
    <mergeCell ref="N80:O80"/>
    <mergeCell ref="P80:Q80"/>
    <mergeCell ref="H90:I90"/>
    <mergeCell ref="J90:K90"/>
    <mergeCell ref="L90:M90"/>
    <mergeCell ref="N90:O90"/>
    <mergeCell ref="P90:Q90"/>
    <mergeCell ref="R90:S90"/>
    <mergeCell ref="H91:I91"/>
    <mergeCell ref="J91:K91"/>
    <mergeCell ref="L91:M91"/>
    <mergeCell ref="N91:O91"/>
    <mergeCell ref="P91:Q91"/>
    <mergeCell ref="H92:I92"/>
    <mergeCell ref="J92:K92"/>
    <mergeCell ref="L92:M92"/>
    <mergeCell ref="N92:O92"/>
    <mergeCell ref="P92:Q92"/>
    <mergeCell ref="H93:I93"/>
    <mergeCell ref="J93:K93"/>
    <mergeCell ref="L93:M93"/>
    <mergeCell ref="N93:O93"/>
    <mergeCell ref="P93:Q93"/>
    <mergeCell ref="H94:I94"/>
    <mergeCell ref="J94:K94"/>
    <mergeCell ref="L94:M94"/>
    <mergeCell ref="N94:O94"/>
    <mergeCell ref="P94:Q94"/>
    <mergeCell ref="H95:I95"/>
    <mergeCell ref="J95:K95"/>
    <mergeCell ref="L95:M95"/>
    <mergeCell ref="N95:O95"/>
    <mergeCell ref="P95:Q95"/>
    <mergeCell ref="H96:I96"/>
    <mergeCell ref="J96:K96"/>
    <mergeCell ref="L96:M96"/>
    <mergeCell ref="N96:O96"/>
    <mergeCell ref="P96:Q96"/>
    <mergeCell ref="H106:I106"/>
    <mergeCell ref="J106:K106"/>
    <mergeCell ref="L106:M106"/>
    <mergeCell ref="N106:O106"/>
    <mergeCell ref="P106:Q106"/>
    <mergeCell ref="R106:S106"/>
    <mergeCell ref="H107:I107"/>
    <mergeCell ref="J107:K107"/>
    <mergeCell ref="L107:M107"/>
    <mergeCell ref="N107:O107"/>
    <mergeCell ref="P107:Q107"/>
    <mergeCell ref="H108:I108"/>
    <mergeCell ref="J108:K108"/>
    <mergeCell ref="L108:M108"/>
    <mergeCell ref="N108:O108"/>
    <mergeCell ref="P108:Q108"/>
    <mergeCell ref="H109:I109"/>
    <mergeCell ref="J109:K109"/>
    <mergeCell ref="L109:M109"/>
    <mergeCell ref="N109:O109"/>
    <mergeCell ref="P109:Q109"/>
    <mergeCell ref="H110:I110"/>
    <mergeCell ref="J110:K110"/>
    <mergeCell ref="L110:M110"/>
    <mergeCell ref="N110:O110"/>
    <mergeCell ref="P110:Q110"/>
    <mergeCell ref="H111:I111"/>
    <mergeCell ref="J111:K111"/>
    <mergeCell ref="L111:M111"/>
    <mergeCell ref="N111:O111"/>
    <mergeCell ref="P111:Q111"/>
    <mergeCell ref="H112:I112"/>
    <mergeCell ref="J112:K112"/>
    <mergeCell ref="L112:M112"/>
    <mergeCell ref="N112:O112"/>
    <mergeCell ref="P112:Q112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5" r:id="rId1"/>
  <headerFooter>
    <oddHeader>&amp;CMejlans Bollförening r.f.</oddHeader>
    <oddFooter>&amp;Cwww.mbf.fi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7109375" style="0" customWidth="1"/>
    <col min="3" max="3" width="17.28125" style="0" bestFit="1" customWidth="1"/>
    <col min="5" max="9" width="18.7109375" style="0" customWidth="1"/>
  </cols>
  <sheetData>
    <row r="1" ht="15.75" thickBot="1"/>
    <row r="2" spans="8:9" ht="15">
      <c r="H2" s="173" t="s">
        <v>134</v>
      </c>
      <c r="I2" s="199" t="s">
        <v>137</v>
      </c>
    </row>
    <row r="3" spans="8:9" ht="15">
      <c r="H3" s="174" t="s">
        <v>135</v>
      </c>
      <c r="I3" s="200" t="s">
        <v>141</v>
      </c>
    </row>
    <row r="4" spans="1:9" ht="15.75" thickBot="1">
      <c r="A4" s="223"/>
      <c r="B4" s="224" t="s">
        <v>226</v>
      </c>
      <c r="C4" s="224" t="s">
        <v>227</v>
      </c>
      <c r="D4" s="225" t="s">
        <v>228</v>
      </c>
      <c r="H4" s="175" t="s">
        <v>136</v>
      </c>
      <c r="I4" s="201" t="s">
        <v>172</v>
      </c>
    </row>
    <row r="5" spans="1:5" ht="15">
      <c r="A5" s="226" t="s">
        <v>9</v>
      </c>
      <c r="B5" s="233">
        <v>1974</v>
      </c>
      <c r="C5" s="233" t="s">
        <v>301</v>
      </c>
      <c r="D5" s="234" t="s">
        <v>28</v>
      </c>
      <c r="E5" s="197" t="s">
        <v>301</v>
      </c>
    </row>
    <row r="6" spans="1:6" ht="15">
      <c r="A6" s="226" t="s">
        <v>10</v>
      </c>
      <c r="B6" s="222"/>
      <c r="C6" s="222"/>
      <c r="D6" s="227"/>
      <c r="E6" s="238"/>
      <c r="F6" s="197">
        <v>0.5625</v>
      </c>
    </row>
    <row r="7" spans="1:7" ht="15">
      <c r="A7" s="228" t="s">
        <v>11</v>
      </c>
      <c r="B7" s="221"/>
      <c r="C7" s="221"/>
      <c r="D7" s="229"/>
      <c r="E7" s="197"/>
      <c r="F7" s="246" t="s">
        <v>193</v>
      </c>
      <c r="G7" s="129"/>
    </row>
    <row r="8" spans="1:7" ht="15">
      <c r="A8" s="228" t="s">
        <v>12</v>
      </c>
      <c r="B8" s="221"/>
      <c r="C8" s="221"/>
      <c r="D8" s="229"/>
      <c r="E8" s="238"/>
      <c r="G8" s="197">
        <v>0.625</v>
      </c>
    </row>
    <row r="9" spans="1:8" ht="15">
      <c r="A9" s="226" t="s">
        <v>19</v>
      </c>
      <c r="B9" s="222"/>
      <c r="C9" s="222"/>
      <c r="D9" s="227"/>
      <c r="E9" s="197">
        <v>0.5416666666666666</v>
      </c>
      <c r="G9" s="246" t="s">
        <v>190</v>
      </c>
      <c r="H9" s="129"/>
    </row>
    <row r="10" spans="1:8" ht="15">
      <c r="A10" s="226" t="s">
        <v>223</v>
      </c>
      <c r="B10" s="222"/>
      <c r="C10" s="222"/>
      <c r="D10" s="227"/>
      <c r="E10" s="238" t="s">
        <v>190</v>
      </c>
      <c r="F10" s="197">
        <v>0.5625</v>
      </c>
      <c r="G10" s="129"/>
      <c r="H10" s="129"/>
    </row>
    <row r="11" spans="1:8" ht="15">
      <c r="A11" s="228" t="s">
        <v>224</v>
      </c>
      <c r="B11" s="221"/>
      <c r="C11" s="221"/>
      <c r="D11" s="229"/>
      <c r="E11" s="197" t="s">
        <v>300</v>
      </c>
      <c r="F11" s="238" t="s">
        <v>190</v>
      </c>
      <c r="H11" s="129"/>
    </row>
    <row r="12" spans="1:8" ht="15">
      <c r="A12" s="230" t="s">
        <v>225</v>
      </c>
      <c r="B12" s="240">
        <v>1600</v>
      </c>
      <c r="C12" s="240" t="s">
        <v>300</v>
      </c>
      <c r="D12" s="241" t="s">
        <v>3</v>
      </c>
      <c r="E12" s="238"/>
      <c r="H12" s="197">
        <v>0.6875</v>
      </c>
    </row>
    <row r="13" spans="1:9" ht="15">
      <c r="A13" s="176"/>
      <c r="B13" s="47"/>
      <c r="C13" s="47"/>
      <c r="D13" s="47"/>
      <c r="F13" s="77"/>
      <c r="G13" s="77"/>
      <c r="H13" s="246" t="s">
        <v>193</v>
      </c>
      <c r="I13" s="129"/>
    </row>
    <row r="14" spans="1:9" ht="15">
      <c r="A14" s="226" t="s">
        <v>234</v>
      </c>
      <c r="B14" s="233">
        <v>1573</v>
      </c>
      <c r="C14" s="233" t="s">
        <v>230</v>
      </c>
      <c r="D14" s="234" t="s">
        <v>28</v>
      </c>
      <c r="E14" s="197" t="s">
        <v>230</v>
      </c>
      <c r="H14" s="195"/>
      <c r="I14" s="129"/>
    </row>
    <row r="15" spans="1:9" ht="15">
      <c r="A15" s="226" t="s">
        <v>235</v>
      </c>
      <c r="B15" s="222"/>
      <c r="C15" s="222"/>
      <c r="D15" s="227"/>
      <c r="E15" s="238"/>
      <c r="F15" s="197">
        <v>0.5625</v>
      </c>
      <c r="H15" s="195"/>
      <c r="I15" s="129"/>
    </row>
    <row r="16" spans="1:9" ht="15">
      <c r="A16" s="228" t="s">
        <v>236</v>
      </c>
      <c r="B16" s="221"/>
      <c r="C16" s="221"/>
      <c r="D16" s="229"/>
      <c r="E16" s="197">
        <v>0.5416666666666666</v>
      </c>
      <c r="F16" s="246" t="s">
        <v>191</v>
      </c>
      <c r="G16" s="129"/>
      <c r="H16" s="195"/>
      <c r="I16" s="129"/>
    </row>
    <row r="17" spans="1:9" ht="15">
      <c r="A17" s="228" t="s">
        <v>237</v>
      </c>
      <c r="B17" s="221"/>
      <c r="C17" s="221"/>
      <c r="D17" s="229"/>
      <c r="E17" s="238" t="s">
        <v>191</v>
      </c>
      <c r="G17" s="197">
        <v>0.625</v>
      </c>
      <c r="H17" s="195"/>
      <c r="I17" s="129"/>
    </row>
    <row r="18" spans="1:9" ht="15">
      <c r="A18" s="226" t="s">
        <v>238</v>
      </c>
      <c r="B18" s="222"/>
      <c r="C18" s="222"/>
      <c r="D18" s="227"/>
      <c r="E18" s="197">
        <v>0.5416666666666666</v>
      </c>
      <c r="G18" s="238" t="s">
        <v>191</v>
      </c>
      <c r="H18" s="77"/>
      <c r="I18" s="129"/>
    </row>
    <row r="19" spans="1:9" ht="15">
      <c r="A19" s="226" t="s">
        <v>239</v>
      </c>
      <c r="B19" s="222"/>
      <c r="C19" s="222"/>
      <c r="D19" s="227"/>
      <c r="E19" s="238" t="s">
        <v>193</v>
      </c>
      <c r="F19" s="197">
        <v>0.5625</v>
      </c>
      <c r="G19" s="129"/>
      <c r="H19" s="77"/>
      <c r="I19" s="129"/>
    </row>
    <row r="20" spans="1:9" ht="15">
      <c r="A20" s="228" t="s">
        <v>240</v>
      </c>
      <c r="B20" s="221"/>
      <c r="C20" s="221"/>
      <c r="D20" s="229"/>
      <c r="E20" s="197" t="s">
        <v>232</v>
      </c>
      <c r="F20" s="238" t="s">
        <v>194</v>
      </c>
      <c r="H20" s="77"/>
      <c r="I20" s="129"/>
    </row>
    <row r="21" spans="1:9" ht="15">
      <c r="A21" s="230" t="s">
        <v>241</v>
      </c>
      <c r="B21" s="240">
        <v>1655</v>
      </c>
      <c r="C21" s="240" t="s">
        <v>232</v>
      </c>
      <c r="D21" s="241" t="s">
        <v>30</v>
      </c>
      <c r="E21" s="238"/>
      <c r="H21" s="77"/>
      <c r="I21" s="245">
        <v>0.7291666666666666</v>
      </c>
    </row>
    <row r="22" spans="2:9" ht="15">
      <c r="B22" s="47"/>
      <c r="C22" s="47"/>
      <c r="D22" s="47"/>
      <c r="F22" s="77"/>
      <c r="G22" s="77"/>
      <c r="H22" s="77"/>
      <c r="I22" s="246" t="s">
        <v>193</v>
      </c>
    </row>
    <row r="23" spans="1:9" ht="15">
      <c r="A23" s="226" t="s">
        <v>281</v>
      </c>
      <c r="B23" s="233">
        <v>1655</v>
      </c>
      <c r="C23" s="233" t="s">
        <v>229</v>
      </c>
      <c r="D23" s="234" t="s">
        <v>20</v>
      </c>
      <c r="E23" s="197" t="s">
        <v>229</v>
      </c>
      <c r="I23" s="129"/>
    </row>
    <row r="24" spans="1:9" ht="15">
      <c r="A24" s="226" t="s">
        <v>282</v>
      </c>
      <c r="B24" s="222"/>
      <c r="C24" s="222"/>
      <c r="D24" s="227"/>
      <c r="E24" s="238"/>
      <c r="F24" s="197">
        <v>0.5625</v>
      </c>
      <c r="I24" s="129"/>
    </row>
    <row r="25" spans="1:9" ht="15">
      <c r="A25" s="228" t="s">
        <v>283</v>
      </c>
      <c r="B25" s="221"/>
      <c r="C25" s="221"/>
      <c r="D25" s="229"/>
      <c r="E25" s="197">
        <v>0.5416666666666666</v>
      </c>
      <c r="F25" s="246" t="s">
        <v>195</v>
      </c>
      <c r="G25" s="129"/>
      <c r="I25" s="129"/>
    </row>
    <row r="26" spans="1:9" ht="15">
      <c r="A26" s="228" t="s">
        <v>284</v>
      </c>
      <c r="B26" s="221"/>
      <c r="C26" s="221"/>
      <c r="D26" s="229"/>
      <c r="E26" s="238" t="s">
        <v>194</v>
      </c>
      <c r="G26" s="197">
        <v>0.6458333333333334</v>
      </c>
      <c r="I26" s="129"/>
    </row>
    <row r="27" spans="1:9" ht="15">
      <c r="A27" s="226" t="s">
        <v>285</v>
      </c>
      <c r="B27" s="222"/>
      <c r="C27" s="222"/>
      <c r="D27" s="227"/>
      <c r="E27" s="197">
        <v>0.5416666666666666</v>
      </c>
      <c r="G27" s="246" t="s">
        <v>190</v>
      </c>
      <c r="H27" s="129"/>
      <c r="I27" s="129"/>
    </row>
    <row r="28" spans="1:9" ht="15">
      <c r="A28" s="226" t="s">
        <v>286</v>
      </c>
      <c r="B28" s="222"/>
      <c r="C28" s="222"/>
      <c r="D28" s="227"/>
      <c r="E28" s="238" t="s">
        <v>195</v>
      </c>
      <c r="F28" s="197">
        <v>0.5625</v>
      </c>
      <c r="G28" s="129"/>
      <c r="H28" s="129"/>
      <c r="I28" s="129"/>
    </row>
    <row r="29" spans="1:9" ht="15">
      <c r="A29" s="228" t="s">
        <v>287</v>
      </c>
      <c r="B29" s="221"/>
      <c r="C29" s="221"/>
      <c r="D29" s="229"/>
      <c r="E29" s="197" t="s">
        <v>298</v>
      </c>
      <c r="F29" s="238" t="s">
        <v>192</v>
      </c>
      <c r="H29" s="129"/>
      <c r="I29" s="129"/>
    </row>
    <row r="30" spans="1:9" ht="15">
      <c r="A30" s="230" t="s">
        <v>288</v>
      </c>
      <c r="B30" s="240">
        <v>1528</v>
      </c>
      <c r="C30" s="240" t="s">
        <v>298</v>
      </c>
      <c r="D30" s="241" t="s">
        <v>25</v>
      </c>
      <c r="E30" s="238"/>
      <c r="H30" s="197">
        <v>0.6875</v>
      </c>
      <c r="I30" s="129"/>
    </row>
    <row r="31" spans="1:9" ht="15">
      <c r="A31" s="176"/>
      <c r="B31" s="47"/>
      <c r="C31" s="47"/>
      <c r="D31" s="47"/>
      <c r="F31" s="77"/>
      <c r="G31" s="77"/>
      <c r="H31" s="238" t="s">
        <v>194</v>
      </c>
      <c r="I31" s="47"/>
    </row>
    <row r="32" spans="1:8" ht="15">
      <c r="A32" s="226" t="s">
        <v>289</v>
      </c>
      <c r="B32" s="233">
        <v>1610</v>
      </c>
      <c r="C32" s="233" t="s">
        <v>299</v>
      </c>
      <c r="D32" s="234" t="s">
        <v>3</v>
      </c>
      <c r="E32" s="197" t="s">
        <v>299</v>
      </c>
      <c r="H32" s="195"/>
    </row>
    <row r="33" spans="1:8" ht="15">
      <c r="A33" s="226" t="s">
        <v>290</v>
      </c>
      <c r="B33" s="222"/>
      <c r="C33" s="222"/>
      <c r="D33" s="227"/>
      <c r="E33" s="238"/>
      <c r="F33" s="197">
        <v>0.5625</v>
      </c>
      <c r="H33" s="195"/>
    </row>
    <row r="34" spans="1:8" ht="15">
      <c r="A34" s="228" t="s">
        <v>291</v>
      </c>
      <c r="B34" s="221"/>
      <c r="C34" s="221"/>
      <c r="D34" s="229"/>
      <c r="E34" s="197">
        <v>0.5416666666666666</v>
      </c>
      <c r="F34" s="246" t="s">
        <v>197</v>
      </c>
      <c r="G34" s="129"/>
      <c r="H34" s="195"/>
    </row>
    <row r="35" spans="1:8" ht="15">
      <c r="A35" s="228" t="s">
        <v>292</v>
      </c>
      <c r="B35" s="221"/>
      <c r="C35" s="221"/>
      <c r="D35" s="229"/>
      <c r="E35" s="238" t="s">
        <v>196</v>
      </c>
      <c r="G35" s="197">
        <v>0.6458333333333334</v>
      </c>
      <c r="H35" s="195"/>
    </row>
    <row r="36" spans="1:8" ht="15">
      <c r="A36" s="226" t="s">
        <v>293</v>
      </c>
      <c r="B36" s="222"/>
      <c r="C36" s="222"/>
      <c r="D36" s="227"/>
      <c r="E36" s="197"/>
      <c r="G36" s="238" t="s">
        <v>191</v>
      </c>
      <c r="H36" s="77"/>
    </row>
    <row r="37" spans="1:8" ht="15">
      <c r="A37" s="226" t="s">
        <v>294</v>
      </c>
      <c r="B37" s="222"/>
      <c r="C37" s="222"/>
      <c r="D37" s="227"/>
      <c r="E37" s="238"/>
      <c r="F37" s="197">
        <v>0.5625</v>
      </c>
      <c r="G37" s="129"/>
      <c r="H37" s="77"/>
    </row>
    <row r="38" spans="1:8" ht="15">
      <c r="A38" s="228" t="s">
        <v>295</v>
      </c>
      <c r="B38" s="221"/>
      <c r="C38" s="221"/>
      <c r="D38" s="229"/>
      <c r="E38" s="197" t="s">
        <v>297</v>
      </c>
      <c r="F38" s="238" t="s">
        <v>196</v>
      </c>
      <c r="H38" s="77"/>
    </row>
    <row r="39" spans="1:8" ht="15">
      <c r="A39" s="230" t="s">
        <v>296</v>
      </c>
      <c r="B39" s="240">
        <v>1820</v>
      </c>
      <c r="C39" s="240" t="s">
        <v>297</v>
      </c>
      <c r="D39" s="241" t="s">
        <v>28</v>
      </c>
      <c r="E39" s="238"/>
      <c r="H39" s="77"/>
    </row>
    <row r="41" ht="15">
      <c r="A41" s="247" t="s">
        <v>218</v>
      </c>
    </row>
    <row r="42" spans="1:4" ht="15">
      <c r="A42" s="223"/>
      <c r="B42" s="224" t="s">
        <v>226</v>
      </c>
      <c r="C42" s="224" t="s">
        <v>227</v>
      </c>
      <c r="D42" s="225" t="s">
        <v>228</v>
      </c>
    </row>
    <row r="43" spans="1:8" ht="15">
      <c r="A43" s="226" t="s">
        <v>9</v>
      </c>
      <c r="B43" s="222"/>
      <c r="C43" s="222"/>
      <c r="D43" s="227"/>
      <c r="E43" s="197"/>
      <c r="G43" s="202"/>
      <c r="H43" s="202"/>
    </row>
    <row r="44" spans="1:8" ht="15">
      <c r="A44" s="226" t="s">
        <v>10</v>
      </c>
      <c r="B44" s="222"/>
      <c r="C44" s="222"/>
      <c r="D44" s="227"/>
      <c r="E44" s="238"/>
      <c r="F44" s="197">
        <v>0.5833333333333334</v>
      </c>
      <c r="G44" s="202"/>
      <c r="H44" s="202"/>
    </row>
    <row r="45" spans="1:8" ht="15">
      <c r="A45" s="228" t="s">
        <v>11</v>
      </c>
      <c r="B45" s="221"/>
      <c r="C45" s="221"/>
      <c r="D45" s="229"/>
      <c r="E45" s="197">
        <v>0.5416666666666666</v>
      </c>
      <c r="F45" s="246" t="s">
        <v>190</v>
      </c>
      <c r="G45" s="203"/>
      <c r="H45" s="202"/>
    </row>
    <row r="46" spans="1:8" ht="15">
      <c r="A46" s="228" t="s">
        <v>12</v>
      </c>
      <c r="B46" s="221"/>
      <c r="C46" s="221"/>
      <c r="D46" s="229"/>
      <c r="E46" s="238" t="s">
        <v>199</v>
      </c>
      <c r="G46" s="197">
        <v>0.6666666666666666</v>
      </c>
      <c r="H46" s="202"/>
    </row>
    <row r="47" spans="1:8" ht="15">
      <c r="A47" s="226" t="s">
        <v>19</v>
      </c>
      <c r="B47" s="222"/>
      <c r="C47" s="222"/>
      <c r="D47" s="227"/>
      <c r="E47" s="197">
        <v>0.5416666666666666</v>
      </c>
      <c r="G47" s="246" t="s">
        <v>190</v>
      </c>
      <c r="H47" s="203"/>
    </row>
    <row r="48" spans="1:8" ht="15">
      <c r="A48" s="226" t="s">
        <v>223</v>
      </c>
      <c r="B48" s="222"/>
      <c r="C48" s="222"/>
      <c r="D48" s="227"/>
      <c r="E48" s="238" t="s">
        <v>200</v>
      </c>
      <c r="F48" s="197">
        <v>0.5833333333333334</v>
      </c>
      <c r="G48" s="129"/>
      <c r="H48" s="203"/>
    </row>
    <row r="49" spans="1:8" ht="15">
      <c r="A49" s="228" t="s">
        <v>224</v>
      </c>
      <c r="B49" s="221"/>
      <c r="C49" s="221"/>
      <c r="D49" s="229"/>
      <c r="E49" s="197">
        <v>0.5416666666666666</v>
      </c>
      <c r="F49" s="238" t="s">
        <v>191</v>
      </c>
      <c r="H49" s="203"/>
    </row>
    <row r="50" spans="1:8" ht="15">
      <c r="A50" s="230" t="s">
        <v>225</v>
      </c>
      <c r="B50" s="231"/>
      <c r="C50" s="231"/>
      <c r="D50" s="232"/>
      <c r="E50" s="238" t="s">
        <v>204</v>
      </c>
      <c r="H50" s="245">
        <v>0.7291666666666666</v>
      </c>
    </row>
    <row r="51" spans="1:8" ht="15">
      <c r="A51" s="250"/>
      <c r="B51" s="205"/>
      <c r="C51" s="205"/>
      <c r="D51" s="205"/>
      <c r="E51" s="202"/>
      <c r="F51" s="204"/>
      <c r="G51" s="77"/>
      <c r="H51" s="246" t="s">
        <v>194</v>
      </c>
    </row>
    <row r="52" spans="1:8" ht="15">
      <c r="A52" s="226" t="s">
        <v>234</v>
      </c>
      <c r="B52" s="222"/>
      <c r="C52" s="222"/>
      <c r="D52" s="227"/>
      <c r="E52" s="197">
        <v>0.5625</v>
      </c>
      <c r="H52" s="198"/>
    </row>
    <row r="53" spans="1:8" ht="15">
      <c r="A53" s="226" t="s">
        <v>235</v>
      </c>
      <c r="B53" s="222"/>
      <c r="C53" s="222"/>
      <c r="D53" s="227"/>
      <c r="E53" s="238" t="s">
        <v>199</v>
      </c>
      <c r="F53" s="197">
        <v>0.6041666666666666</v>
      </c>
      <c r="H53" s="198"/>
    </row>
    <row r="54" spans="1:8" ht="15">
      <c r="A54" s="228" t="s">
        <v>236</v>
      </c>
      <c r="B54" s="221"/>
      <c r="C54" s="221"/>
      <c r="D54" s="229"/>
      <c r="E54" s="197">
        <v>0.5625</v>
      </c>
      <c r="F54" s="246" t="s">
        <v>190</v>
      </c>
      <c r="G54" s="129"/>
      <c r="H54" s="198"/>
    </row>
    <row r="55" spans="1:8" ht="15">
      <c r="A55" s="228" t="s">
        <v>237</v>
      </c>
      <c r="B55" s="221"/>
      <c r="C55" s="221"/>
      <c r="D55" s="229"/>
      <c r="E55" s="238" t="s">
        <v>200</v>
      </c>
      <c r="G55" s="197">
        <v>0.6666666666666666</v>
      </c>
      <c r="H55" s="198"/>
    </row>
    <row r="56" spans="1:8" ht="15">
      <c r="A56" s="226" t="s">
        <v>238</v>
      </c>
      <c r="B56" s="222"/>
      <c r="C56" s="222"/>
      <c r="D56" s="227"/>
      <c r="E56" s="197">
        <v>0.5625</v>
      </c>
      <c r="G56" s="238" t="s">
        <v>191</v>
      </c>
      <c r="H56" s="204"/>
    </row>
    <row r="57" spans="1:8" ht="15">
      <c r="A57" s="226" t="s">
        <v>239</v>
      </c>
      <c r="B57" s="222"/>
      <c r="C57" s="222"/>
      <c r="D57" s="227"/>
      <c r="E57" s="238" t="s">
        <v>204</v>
      </c>
      <c r="F57" s="197">
        <v>0.6041666666666666</v>
      </c>
      <c r="G57" s="203"/>
      <c r="H57" s="204"/>
    </row>
    <row r="58" spans="1:8" ht="15">
      <c r="A58" s="228" t="s">
        <v>240</v>
      </c>
      <c r="B58" s="221"/>
      <c r="C58" s="221"/>
      <c r="D58" s="229"/>
      <c r="E58" s="197"/>
      <c r="F58" s="238" t="s">
        <v>191</v>
      </c>
      <c r="G58" s="202"/>
      <c r="H58" s="204"/>
    </row>
    <row r="59" spans="1:8" ht="15">
      <c r="A59" s="230" t="s">
        <v>241</v>
      </c>
      <c r="B59" s="231"/>
      <c r="C59" s="231"/>
      <c r="D59" s="232"/>
      <c r="E59" s="238"/>
      <c r="G59" s="202"/>
      <c r="H59" s="204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4" r:id="rId1"/>
  <headerFooter>
    <oddHeader>&amp;CMejlans Bollförening r.f.</oddHeader>
    <oddFooter>&amp;Cwww.mbf.fi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Fortum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Måns Holmberg</dc:creator>
  <cp:keywords/>
  <dc:description/>
  <cp:lastModifiedBy>Måns Holmberg</cp:lastModifiedBy>
  <cp:lastPrinted>2013-03-04T22:52:16Z</cp:lastPrinted>
  <dcterms:created xsi:type="dcterms:W3CDTF">2013-02-17T14:14:04Z</dcterms:created>
  <dcterms:modified xsi:type="dcterms:W3CDTF">2013-03-07T05:53:49Z</dcterms:modified>
  <cp:category/>
  <cp:version/>
  <cp:contentType/>
  <cp:contentStatus/>
</cp:coreProperties>
</file>